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7188" activeTab="5"/>
  </bookViews>
  <sheets>
    <sheet name="Hárok1" sheetId="1" r:id="rId1"/>
    <sheet name="Kont" sheetId="3" r:id="rId2"/>
    <sheet name="Dich" sheetId="2" r:id="rId3"/>
    <sheet name="r" sheetId="4" r:id="rId4"/>
    <sheet name="rho" sheetId="5" r:id="rId5"/>
    <sheet name="tau" sheetId="6" r:id="rId6"/>
  </sheets>
  <calcPr calcId="124519"/>
  <pivotCaches>
    <pivotCache cacheId="0" r:id="rId7"/>
  </pivotCache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6"/>
  <c r="Q3"/>
  <c r="L22"/>
  <c r="K22"/>
  <c r="N4"/>
  <c r="N5"/>
  <c r="N6"/>
  <c r="N7"/>
  <c r="N8"/>
  <c r="N9"/>
  <c r="N10"/>
  <c r="N11"/>
  <c r="N12"/>
  <c r="N13"/>
  <c r="N14"/>
  <c r="N15"/>
  <c r="N16"/>
  <c r="N17"/>
  <c r="N18"/>
  <c r="N19"/>
  <c r="N20"/>
  <c r="N21"/>
  <c r="N3"/>
  <c r="M4"/>
  <c r="M5"/>
  <c r="M6"/>
  <c r="M7"/>
  <c r="M8"/>
  <c r="M9"/>
  <c r="M10"/>
  <c r="M11"/>
  <c r="M12"/>
  <c r="M13"/>
  <c r="M14"/>
  <c r="M15"/>
  <c r="M16"/>
  <c r="M17"/>
  <c r="M18"/>
  <c r="M19"/>
  <c r="M20"/>
  <c r="M21"/>
  <c r="M3" l="1"/>
  <c r="M2"/>
  <c r="G6"/>
  <c r="G7"/>
  <c r="G22" i="5" l="1"/>
  <c r="D22"/>
  <c r="D3"/>
  <c r="D4"/>
  <c r="D5"/>
  <c r="D6"/>
  <c r="D7"/>
  <c r="D8"/>
  <c r="D9"/>
  <c r="D10"/>
  <c r="D11"/>
  <c r="D12"/>
  <c r="D13"/>
  <c r="D14"/>
  <c r="D15"/>
  <c r="D16"/>
  <c r="D17"/>
  <c r="D18"/>
  <c r="D19"/>
  <c r="D20"/>
  <c r="D21"/>
  <c r="D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"/>
  <c r="F27" i="3"/>
  <c r="F25"/>
  <c r="F26" s="1"/>
  <c r="F24"/>
  <c r="F22"/>
  <c r="C21"/>
  <c r="B20"/>
  <c r="B21"/>
  <c r="C20"/>
  <c r="C15"/>
  <c r="C16"/>
  <c r="B16"/>
  <c r="B15"/>
  <c r="D3" i="1"/>
  <c r="D4"/>
  <c r="D5"/>
  <c r="D6"/>
  <c r="D7"/>
  <c r="D8"/>
  <c r="D9"/>
  <c r="D10"/>
  <c r="D11"/>
  <c r="D12"/>
  <c r="D13"/>
  <c r="D14"/>
  <c r="D15"/>
  <c r="D16"/>
  <c r="D17"/>
  <c r="D18"/>
  <c r="D19"/>
  <c r="D20"/>
  <c r="D21"/>
  <c r="D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H3"/>
  <c r="H4"/>
  <c r="H5"/>
  <c r="H6"/>
  <c r="H7"/>
  <c r="H8"/>
  <c r="H9"/>
  <c r="H10"/>
  <c r="H11"/>
  <c r="H12"/>
  <c r="H13"/>
  <c r="H14"/>
  <c r="H15"/>
  <c r="H16"/>
  <c r="H17"/>
  <c r="H18"/>
  <c r="H19"/>
  <c r="H20"/>
  <c r="H21"/>
  <c r="H2"/>
  <c r="G3"/>
  <c r="G4"/>
  <c r="G5"/>
  <c r="G6"/>
  <c r="G7"/>
  <c r="G8"/>
  <c r="G9"/>
  <c r="G10"/>
  <c r="G11"/>
  <c r="G12"/>
  <c r="G13"/>
  <c r="G14"/>
  <c r="G15"/>
  <c r="G16"/>
  <c r="G17"/>
  <c r="G18"/>
  <c r="G19"/>
  <c r="G20"/>
  <c r="G21"/>
  <c r="G2"/>
  <c r="B142"/>
  <c r="B141"/>
  <c r="B140"/>
  <c r="B139"/>
  <c r="B138"/>
  <c r="B137"/>
  <c r="B136"/>
  <c r="B135"/>
  <c r="B134"/>
  <c r="B133"/>
  <c r="B132"/>
  <c r="B131"/>
  <c r="B130"/>
  <c r="B129"/>
  <c r="B128"/>
  <c r="B127"/>
  <c r="B126"/>
  <c r="B125"/>
  <c r="B124"/>
  <c r="B123"/>
  <c r="B122"/>
  <c r="B121"/>
  <c r="B120"/>
  <c r="B119"/>
  <c r="B118"/>
  <c r="B117"/>
  <c r="B116"/>
  <c r="B115"/>
  <c r="B114"/>
  <c r="B113"/>
  <c r="B112"/>
  <c r="B111"/>
  <c r="B110"/>
  <c r="B109"/>
  <c r="B108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</calcChain>
</file>

<file path=xl/sharedStrings.xml><?xml version="1.0" encoding="utf-8"?>
<sst xmlns="http://schemas.openxmlformats.org/spreadsheetml/2006/main" count="252" uniqueCount="177">
  <si>
    <t>Bratislava</t>
  </si>
  <si>
    <t>Košice</t>
  </si>
  <si>
    <t>Prešov</t>
  </si>
  <si>
    <t>Žilina</t>
  </si>
  <si>
    <t>Banská Bystrica</t>
  </si>
  <si>
    <t>Nitra</t>
  </si>
  <si>
    <t>Trnava</t>
  </si>
  <si>
    <t>Trenčín</t>
  </si>
  <si>
    <t>Martin</t>
  </si>
  <si>
    <t>Poprad</t>
  </si>
  <si>
    <t>Prievidza</t>
  </si>
  <si>
    <t>Zvolen</t>
  </si>
  <si>
    <t>Považská Bystrica</t>
  </si>
  <si>
    <t>Michalovce</t>
  </si>
  <si>
    <t>Nové Zámky</t>
  </si>
  <si>
    <t>Spišská Nová Ves</t>
  </si>
  <si>
    <t>Komárno</t>
  </si>
  <si>
    <t>Humenné</t>
  </si>
  <si>
    <t>Levice</t>
  </si>
  <si>
    <t>Bardejov</t>
  </si>
  <si>
    <t>Liptovský Mikuláš</t>
  </si>
  <si>
    <t>Lučenec</t>
  </si>
  <si>
    <t>Piešťany</t>
  </si>
  <si>
    <t>Ružomberok</t>
  </si>
  <si>
    <t>Topoľčany</t>
  </si>
  <si>
    <t>Čadca</t>
  </si>
  <si>
    <t>Trebišov</t>
  </si>
  <si>
    <t>Dubnica nad Váhom</t>
  </si>
  <si>
    <t>Rimavská Sobota</t>
  </si>
  <si>
    <t>Partizánske</t>
  </si>
  <si>
    <t>Vranov nad Topľou</t>
  </si>
  <si>
    <t>Šaľa</t>
  </si>
  <si>
    <t>Dunajská Streda</t>
  </si>
  <si>
    <t>Pezinok</t>
  </si>
  <si>
    <t>Hlohovec</t>
  </si>
  <si>
    <t>Brezno</t>
  </si>
  <si>
    <t>Senica</t>
  </si>
  <si>
    <t>Snina</t>
  </si>
  <si>
    <t>Nové Mesto nad Váhom</t>
  </si>
  <si>
    <t>Rožňava</t>
  </si>
  <si>
    <t>Žiar nad Hronom</t>
  </si>
  <si>
    <t>Dolný Kubín</t>
  </si>
  <si>
    <t>Bánovce nad Bebravou</t>
  </si>
  <si>
    <t>Senec</t>
  </si>
  <si>
    <t>Púchov</t>
  </si>
  <si>
    <t>Handlová</t>
  </si>
  <si>
    <t>Malacky</t>
  </si>
  <si>
    <t>Kežmarok</t>
  </si>
  <si>
    <t>Stará Ľubovňa</t>
  </si>
  <si>
    <t>Sereď</t>
  </si>
  <si>
    <t>Kysucké Nové Mesto</t>
  </si>
  <si>
    <t>Galanta</t>
  </si>
  <si>
    <t>Detva</t>
  </si>
  <si>
    <t>Levoča</t>
  </si>
  <si>
    <t>Skalica</t>
  </si>
  <si>
    <t>Šamorín</t>
  </si>
  <si>
    <t>Sabinov</t>
  </si>
  <si>
    <t>Revúca</t>
  </si>
  <si>
    <t>Veľký Krtíš</t>
  </si>
  <si>
    <t>Myjava</t>
  </si>
  <si>
    <t>Zlaté Moravce</t>
  </si>
  <si>
    <t>Bytča</t>
  </si>
  <si>
    <t>Svidník</t>
  </si>
  <si>
    <t>Moldava nad Bodvou</t>
  </si>
  <si>
    <t>Nová Dubnica</t>
  </si>
  <si>
    <t>Holíč</t>
  </si>
  <si>
    <t>Stropkov</t>
  </si>
  <si>
    <t>Fiľakovo</t>
  </si>
  <si>
    <t>Kolárovo</t>
  </si>
  <si>
    <t>Stupava</t>
  </si>
  <si>
    <t>Štúrovo</t>
  </si>
  <si>
    <t>Banská Štiavnica</t>
  </si>
  <si>
    <t>Šurany</t>
  </si>
  <si>
    <t>Tvrdošín</t>
  </si>
  <si>
    <t>Veľké Kapušany</t>
  </si>
  <si>
    <t>Stará Turá</t>
  </si>
  <si>
    <t>Modra</t>
  </si>
  <si>
    <t>Krompachy</t>
  </si>
  <si>
    <t>Vráble</t>
  </si>
  <si>
    <t>Sečovce</t>
  </si>
  <si>
    <t>Krupina</t>
  </si>
  <si>
    <t>Námestovo</t>
  </si>
  <si>
    <t>Svit</t>
  </si>
  <si>
    <t>Vrútky</t>
  </si>
  <si>
    <t>Turzovka</t>
  </si>
  <si>
    <t>Hriňová</t>
  </si>
  <si>
    <t>Hnúšťa</t>
  </si>
  <si>
    <t>Kráľovský Chlmec</t>
  </si>
  <si>
    <t>Liptovský Hrádok</t>
  </si>
  <si>
    <t>Hurbanovo</t>
  </si>
  <si>
    <t>Nová Baňa</t>
  </si>
  <si>
    <t>Šahy</t>
  </si>
  <si>
    <t>Trstená</t>
  </si>
  <si>
    <t>Tornaľa</t>
  </si>
  <si>
    <t>Želiezovce</t>
  </si>
  <si>
    <t>Krásno nad Kysucou</t>
  </si>
  <si>
    <t>Medzilaborce</t>
  </si>
  <si>
    <t>Spišská Belá</t>
  </si>
  <si>
    <t>Turčianske Teplice</t>
  </si>
  <si>
    <t>Lipany</t>
  </si>
  <si>
    <t>Žarnovica</t>
  </si>
  <si>
    <t>Nemšová</t>
  </si>
  <si>
    <t>Gelnica</t>
  </si>
  <si>
    <t>Sobrance</t>
  </si>
  <si>
    <t>Vrbové</t>
  </si>
  <si>
    <t>Veľký Šariš</t>
  </si>
  <si>
    <t>Rajec</t>
  </si>
  <si>
    <t>Poltár</t>
  </si>
  <si>
    <t>Dobšiná</t>
  </si>
  <si>
    <t>Svätý Jur</t>
  </si>
  <si>
    <t>Ilava</t>
  </si>
  <si>
    <t>Kremnica</t>
  </si>
  <si>
    <t>Gabčíkovo</t>
  </si>
  <si>
    <t>Sládkovičovo</t>
  </si>
  <si>
    <t>Gbely</t>
  </si>
  <si>
    <t>Šaštín-Stráže</t>
  </si>
  <si>
    <t>Sliač</t>
  </si>
  <si>
    <t>Brezová pod Bradlom</t>
  </si>
  <si>
    <t>Bojnice</t>
  </si>
  <si>
    <t>Strážske</t>
  </si>
  <si>
    <t>Medzev</t>
  </si>
  <si>
    <t>Turany</t>
  </si>
  <si>
    <t>Nováky</t>
  </si>
  <si>
    <t>Tisovec</t>
  </si>
  <si>
    <t>Trenčianske Teplice</t>
  </si>
  <si>
    <t>Leopoldov</t>
  </si>
  <si>
    <t>Giraltovce</t>
  </si>
  <si>
    <t>Vysoké Tatry</t>
  </si>
  <si>
    <t>Spišské Podhradie</t>
  </si>
  <si>
    <t>Hanušovce nad Topľou</t>
  </si>
  <si>
    <t>Čierna nad Tisou</t>
  </si>
  <si>
    <t>Tlmače</t>
  </si>
  <si>
    <t>Spišské Vlachy</t>
  </si>
  <si>
    <t>Jelšava</t>
  </si>
  <si>
    <t>Podolínec</t>
  </si>
  <si>
    <t>Rajecké Teplice</t>
  </si>
  <si>
    <t>Spišská Stará Ves</t>
  </si>
  <si>
    <t>Modrý Kameň</t>
  </si>
  <si>
    <t>Dudince</t>
  </si>
  <si>
    <t>Veľký Meder</t>
  </si>
  <si>
    <t>Mestá</t>
  </si>
  <si>
    <t>Rand</t>
  </si>
  <si>
    <t>Počet ob. 2016</t>
  </si>
  <si>
    <t>Poradie 2016</t>
  </si>
  <si>
    <t>Kategória 2016</t>
  </si>
  <si>
    <t>Počet ob. 2016 odhad</t>
  </si>
  <si>
    <t>Poradie 2016 odhad</t>
  </si>
  <si>
    <t>Kategória 2016 odhad</t>
  </si>
  <si>
    <t>veľké mesto</t>
  </si>
  <si>
    <t>malé mesto</t>
  </si>
  <si>
    <t>Menovky riadkov</t>
  </si>
  <si>
    <t>Celkový súčet</t>
  </si>
  <si>
    <t>Menovky stĺpcov</t>
  </si>
  <si>
    <t>Počet z Kategória 2016</t>
  </si>
  <si>
    <t>chi2</t>
  </si>
  <si>
    <t>n</t>
  </si>
  <si>
    <t>m</t>
  </si>
  <si>
    <t>r</t>
  </si>
  <si>
    <t>s</t>
  </si>
  <si>
    <t>c=</t>
  </si>
  <si>
    <t>Cmax=</t>
  </si>
  <si>
    <t>Ckor=</t>
  </si>
  <si>
    <t>V=</t>
  </si>
  <si>
    <t xml:space="preserve"> </t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</si>
  <si>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j</t>
    </r>
  </si>
  <si>
    <r>
      <t>d</t>
    </r>
    <r>
      <rPr>
        <vertAlign val="subscript"/>
        <sz val="11"/>
        <color theme="1"/>
        <rFont val="Calibri"/>
        <family val="2"/>
        <charset val="238"/>
        <scheme val="minor"/>
      </rPr>
      <t>j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</si>
  <si>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r>
      <t>r</t>
    </r>
    <r>
      <rPr>
        <vertAlign val="subscript"/>
        <sz val="11"/>
        <color theme="1"/>
        <rFont val="Calibri"/>
        <family val="2"/>
        <charset val="238"/>
        <scheme val="minor"/>
      </rPr>
      <t>s =</t>
    </r>
  </si>
  <si>
    <t>tk</t>
  </si>
  <si>
    <t>d</t>
  </si>
  <si>
    <t>konkordancia</t>
  </si>
  <si>
    <t>diskordancie</t>
  </si>
  <si>
    <t xml:space="preserve">konkordencia </t>
  </si>
  <si>
    <t>diskordencia</t>
  </si>
  <si>
    <t>K+D</t>
  </si>
  <si>
    <t>P</t>
  </si>
  <si>
    <t>Q</t>
  </si>
  <si>
    <t>D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</si>
</sst>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/>
    </xf>
  </cellXfs>
  <cellStyles count="2">
    <cellStyle name="Normal_pohyb2001x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sk-SK"/>
  <c:style val="4"/>
  <c:chart>
    <c:title/>
    <c:plotArea>
      <c:layout>
        <c:manualLayout>
          <c:layoutTarget val="inner"/>
          <c:xMode val="edge"/>
          <c:yMode val="edge"/>
          <c:x val="0.13459951881014873"/>
          <c:y val="0.19480351414406535"/>
          <c:w val="0.50948534558180181"/>
          <c:h val="0.68921660834062359"/>
        </c:manualLayout>
      </c:layout>
      <c:scatterChart>
        <c:scatterStyle val="lineMarker"/>
        <c:ser>
          <c:idx val="0"/>
          <c:order val="0"/>
          <c:tx>
            <c:strRef>
              <c:f>'r'!$B$1</c:f>
              <c:strCache>
                <c:ptCount val="1"/>
                <c:pt idx="0">
                  <c:v>Počet ob. 2016 odhad</c:v>
                </c:pt>
              </c:strCache>
            </c:strRef>
          </c:tx>
          <c:spPr>
            <a:ln w="19050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'r'!$A$2:$A$21</c:f>
              <c:numCache>
                <c:formatCode>General</c:formatCode>
                <c:ptCount val="20"/>
                <c:pt idx="0">
                  <c:v>55332</c:v>
                </c:pt>
                <c:pt idx="1">
                  <c:v>78635</c:v>
                </c:pt>
                <c:pt idx="2">
                  <c:v>37472</c:v>
                </c:pt>
                <c:pt idx="3">
                  <c:v>34190</c:v>
                </c:pt>
                <c:pt idx="4">
                  <c:v>65536</c:v>
                </c:pt>
                <c:pt idx="5">
                  <c:v>42688</c:v>
                </c:pt>
                <c:pt idx="6">
                  <c:v>33548</c:v>
                </c:pt>
                <c:pt idx="7">
                  <c:v>77374</c:v>
                </c:pt>
                <c:pt idx="8">
                  <c:v>51750</c:v>
                </c:pt>
                <c:pt idx="9">
                  <c:v>40075</c:v>
                </c:pt>
                <c:pt idx="10">
                  <c:v>46830</c:v>
                </c:pt>
                <c:pt idx="11">
                  <c:v>39351</c:v>
                </c:pt>
                <c:pt idx="12">
                  <c:v>33660</c:v>
                </c:pt>
                <c:pt idx="13">
                  <c:v>55593</c:v>
                </c:pt>
                <c:pt idx="14">
                  <c:v>32699</c:v>
                </c:pt>
                <c:pt idx="15">
                  <c:v>425923</c:v>
                </c:pt>
                <c:pt idx="16">
                  <c:v>38486</c:v>
                </c:pt>
                <c:pt idx="17">
                  <c:v>239141</c:v>
                </c:pt>
                <c:pt idx="18">
                  <c:v>81041</c:v>
                </c:pt>
                <c:pt idx="19">
                  <c:v>89618</c:v>
                </c:pt>
              </c:numCache>
            </c:numRef>
          </c:xVal>
          <c:yVal>
            <c:numRef>
              <c:f>'r'!$B$2:$B$21</c:f>
              <c:numCache>
                <c:formatCode>#,##0</c:formatCode>
                <c:ptCount val="20"/>
                <c:pt idx="0">
                  <c:v>42156</c:v>
                </c:pt>
                <c:pt idx="1">
                  <c:v>53826</c:v>
                </c:pt>
                <c:pt idx="2">
                  <c:v>30597</c:v>
                </c:pt>
                <c:pt idx="3">
                  <c:v>31258</c:v>
                </c:pt>
                <c:pt idx="4">
                  <c:v>42632</c:v>
                </c:pt>
                <c:pt idx="5">
                  <c:v>35122</c:v>
                </c:pt>
                <c:pt idx="6">
                  <c:v>31420</c:v>
                </c:pt>
                <c:pt idx="7">
                  <c:v>49762</c:v>
                </c:pt>
                <c:pt idx="8">
                  <c:v>46712</c:v>
                </c:pt>
                <c:pt idx="9">
                  <c:v>21854</c:v>
                </c:pt>
                <c:pt idx="10">
                  <c:v>25123</c:v>
                </c:pt>
                <c:pt idx="11">
                  <c:v>31254</c:v>
                </c:pt>
                <c:pt idx="12">
                  <c:v>19412</c:v>
                </c:pt>
                <c:pt idx="13">
                  <c:v>29542</c:v>
                </c:pt>
                <c:pt idx="14">
                  <c:v>35145</c:v>
                </c:pt>
                <c:pt idx="15">
                  <c:v>100000</c:v>
                </c:pt>
                <c:pt idx="16">
                  <c:v>30421</c:v>
                </c:pt>
                <c:pt idx="17">
                  <c:v>76521</c:v>
                </c:pt>
                <c:pt idx="18">
                  <c:v>40126</c:v>
                </c:pt>
                <c:pt idx="19">
                  <c:v>54186</c:v>
                </c:pt>
              </c:numCache>
            </c:numRef>
          </c:yVal>
        </c:ser>
        <c:axId val="104988672"/>
        <c:axId val="104990208"/>
      </c:scatterChart>
      <c:valAx>
        <c:axId val="104988672"/>
        <c:scaling>
          <c:orientation val="minMax"/>
          <c:max val="100000"/>
        </c:scaling>
        <c:axPos val="b"/>
        <c:numFmt formatCode="General" sourceLinked="1"/>
        <c:tickLblPos val="nextTo"/>
        <c:crossAx val="104990208"/>
        <c:crosses val="autoZero"/>
        <c:crossBetween val="midCat"/>
      </c:valAx>
      <c:valAx>
        <c:axId val="104990208"/>
        <c:scaling>
          <c:orientation val="minMax"/>
          <c:max val="70000"/>
        </c:scaling>
        <c:axPos val="l"/>
        <c:majorGridlines/>
        <c:numFmt formatCode="#,##0" sourceLinked="1"/>
        <c:tickLblPos val="nextTo"/>
        <c:crossAx val="10498867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9</xdr:row>
      <xdr:rowOff>28575</xdr:rowOff>
    </xdr:from>
    <xdr:to>
      <xdr:col>13</xdr:col>
      <xdr:colOff>161925</xdr:colOff>
      <xdr:row>23</xdr:row>
      <xdr:rowOff>104775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nažment" refreshedDate="42807.583901388891" createdVersion="3" refreshedVersion="3" minRefreshableVersion="3" recordCount="20">
  <cacheSource type="worksheet">
    <worksheetSource ref="A1:B21" sheet="Dich"/>
  </cacheSource>
  <cacheFields count="2">
    <cacheField name="Kategória 2016" numFmtId="0">
      <sharedItems count="2">
        <s v="veľké mesto"/>
        <s v="malé mesto"/>
      </sharedItems>
    </cacheField>
    <cacheField name="Kategória 2016 odhad" numFmtId="0">
      <sharedItems count="2">
        <s v="veľké mesto"/>
        <s v="malé mesto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">
  <r>
    <x v="0"/>
    <x v="0"/>
  </r>
  <r>
    <x v="0"/>
    <x v="0"/>
  </r>
  <r>
    <x v="1"/>
    <x v="1"/>
  </r>
  <r>
    <x v="1"/>
    <x v="1"/>
  </r>
  <r>
    <x v="0"/>
    <x v="0"/>
  </r>
  <r>
    <x v="1"/>
    <x v="1"/>
  </r>
  <r>
    <x v="1"/>
    <x v="1"/>
  </r>
  <r>
    <x v="0"/>
    <x v="0"/>
  </r>
  <r>
    <x v="0"/>
    <x v="0"/>
  </r>
  <r>
    <x v="1"/>
    <x v="1"/>
  </r>
  <r>
    <x v="1"/>
    <x v="1"/>
  </r>
  <r>
    <x v="1"/>
    <x v="1"/>
  </r>
  <r>
    <x v="1"/>
    <x v="1"/>
  </r>
  <r>
    <x v="0"/>
    <x v="1"/>
  </r>
  <r>
    <x v="1"/>
    <x v="0"/>
  </r>
  <r>
    <x v="0"/>
    <x v="0"/>
  </r>
  <r>
    <x v="1"/>
    <x v="1"/>
  </r>
  <r>
    <x v="0"/>
    <x v="0"/>
  </r>
  <r>
    <x v="0"/>
    <x v="0"/>
  </r>
  <r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á tabuľka1" cacheId="0" applyNumberFormats="0" applyBorderFormats="0" applyFontFormats="0" applyPatternFormats="0" applyAlignmentFormats="0" applyWidthHeightFormats="1" dataCaption="Hodnoty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2">
    <pivotField axis="axisRow" dataField="1" showAll="0">
      <items count="3">
        <item x="1"/>
        <item x="0"/>
        <item t="default"/>
      </items>
    </pivotField>
    <pivotField axis="axisCol" showAll="0">
      <items count="3">
        <item x="1"/>
        <item x="0"/>
        <item t="default"/>
      </items>
    </pivotField>
  </pivotFields>
  <rowFields count="1">
    <field x="0"/>
  </rowFields>
  <rowItems count="3">
    <i>
      <x/>
    </i>
    <i>
      <x v="1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Počet z Kategória 2016" fld="0" subtotal="count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2"/>
  <sheetViews>
    <sheetView workbookViewId="0">
      <selection activeCell="G1" sqref="G1:G21"/>
    </sheetView>
  </sheetViews>
  <sheetFormatPr defaultRowHeight="14.4"/>
  <cols>
    <col min="1" max="1" width="18.33203125" bestFit="1" customWidth="1"/>
    <col min="3" max="3" width="14.109375" customWidth="1"/>
    <col min="4" max="4" width="13.5546875" customWidth="1"/>
    <col min="5" max="5" width="14.33203125" customWidth="1"/>
    <col min="6" max="6" width="19.6640625" customWidth="1"/>
    <col min="7" max="7" width="18.44140625" customWidth="1"/>
    <col min="8" max="8" width="20.44140625" customWidth="1"/>
  </cols>
  <sheetData>
    <row r="1" spans="1:8">
      <c r="A1" s="1" t="s">
        <v>140</v>
      </c>
      <c r="B1" s="1" t="s">
        <v>141</v>
      </c>
      <c r="C1" s="1" t="s">
        <v>142</v>
      </c>
      <c r="D1" s="1" t="s">
        <v>143</v>
      </c>
      <c r="E1" s="1" t="s">
        <v>144</v>
      </c>
      <c r="F1" s="1" t="s">
        <v>145</v>
      </c>
      <c r="G1" s="1" t="s">
        <v>146</v>
      </c>
      <c r="H1" s="1" t="s">
        <v>147</v>
      </c>
    </row>
    <row r="2" spans="1:8">
      <c r="A2" t="s">
        <v>8</v>
      </c>
      <c r="B2">
        <v>8875422</v>
      </c>
      <c r="C2" s="3">
        <v>55332</v>
      </c>
      <c r="D2">
        <f>RANK(C2,$C$2:$C$21)</f>
        <v>9</v>
      </c>
      <c r="E2" t="str">
        <f>IF(D2&lt;11,"veľké mesto","malé mesto")</f>
        <v>veľké mesto</v>
      </c>
      <c r="F2" s="2">
        <v>42156</v>
      </c>
      <c r="G2">
        <f>RANK(F2,$F$2:$F$21)</f>
        <v>8</v>
      </c>
      <c r="H2" t="str">
        <f>IF(G2&lt;11,"veľké mesto","malé mesto")</f>
        <v>veľké mesto</v>
      </c>
    </row>
    <row r="3" spans="1:8">
      <c r="A3" t="s">
        <v>4</v>
      </c>
      <c r="B3">
        <v>8824728</v>
      </c>
      <c r="C3" s="3">
        <v>78635</v>
      </c>
      <c r="D3">
        <f t="shared" ref="D3:D21" si="0">RANK(C3,$C$2:$C$21)</f>
        <v>5</v>
      </c>
      <c r="E3" t="str">
        <f t="shared" ref="E3:E21" si="1">IF(D3&lt;11,"veľké mesto","malé mesto")</f>
        <v>veľké mesto</v>
      </c>
      <c r="F3" s="2">
        <v>53826</v>
      </c>
      <c r="G3">
        <f t="shared" ref="G3:G21" si="2">RANK(F3,$F$2:$F$21)</f>
        <v>4</v>
      </c>
      <c r="H3" t="str">
        <f t="shared" ref="H3:H21" si="3">IF(G3&lt;11,"veľké mesto","malé mesto")</f>
        <v>veľké mesto</v>
      </c>
    </row>
    <row r="4" spans="1:8">
      <c r="A4" t="s">
        <v>15</v>
      </c>
      <c r="B4">
        <v>8378117</v>
      </c>
      <c r="C4" s="3">
        <v>37472</v>
      </c>
      <c r="D4">
        <f t="shared" si="0"/>
        <v>16</v>
      </c>
      <c r="E4" t="str">
        <f t="shared" si="1"/>
        <v>malé mesto</v>
      </c>
      <c r="F4" s="2">
        <v>30597</v>
      </c>
      <c r="G4">
        <f t="shared" si="2"/>
        <v>15</v>
      </c>
      <c r="H4" t="str">
        <f t="shared" si="3"/>
        <v>malé mesto</v>
      </c>
    </row>
    <row r="5" spans="1:8">
      <c r="A5" t="s">
        <v>16</v>
      </c>
      <c r="B5">
        <v>8123071</v>
      </c>
      <c r="C5" s="3">
        <v>34190</v>
      </c>
      <c r="D5">
        <f t="shared" si="0"/>
        <v>17</v>
      </c>
      <c r="E5" t="str">
        <f t="shared" si="1"/>
        <v>malé mesto</v>
      </c>
      <c r="F5" s="2">
        <v>31258</v>
      </c>
      <c r="G5">
        <f t="shared" si="2"/>
        <v>13</v>
      </c>
      <c r="H5" t="str">
        <f t="shared" si="3"/>
        <v>malé mesto</v>
      </c>
    </row>
    <row r="6" spans="1:8">
      <c r="A6" t="s">
        <v>6</v>
      </c>
      <c r="B6">
        <v>7904541</v>
      </c>
      <c r="C6" s="3">
        <v>65536</v>
      </c>
      <c r="D6">
        <f t="shared" si="0"/>
        <v>7</v>
      </c>
      <c r="E6" t="str">
        <f t="shared" si="1"/>
        <v>veľké mesto</v>
      </c>
      <c r="F6" s="2">
        <v>42632</v>
      </c>
      <c r="G6">
        <f t="shared" si="2"/>
        <v>7</v>
      </c>
      <c r="H6" t="str">
        <f t="shared" si="3"/>
        <v>veľké mesto</v>
      </c>
    </row>
    <row r="7" spans="1:8">
      <c r="A7" t="s">
        <v>11</v>
      </c>
      <c r="B7">
        <v>7896151</v>
      </c>
      <c r="C7" s="3">
        <v>42688</v>
      </c>
      <c r="D7">
        <f t="shared" si="0"/>
        <v>12</v>
      </c>
      <c r="E7" t="str">
        <f t="shared" si="1"/>
        <v>malé mesto</v>
      </c>
      <c r="F7" s="2">
        <v>35122</v>
      </c>
      <c r="G7">
        <f t="shared" si="2"/>
        <v>11</v>
      </c>
      <c r="H7" t="str">
        <f t="shared" si="3"/>
        <v>malé mesto</v>
      </c>
    </row>
    <row r="8" spans="1:8">
      <c r="A8" t="s">
        <v>18</v>
      </c>
      <c r="B8">
        <v>7241891</v>
      </c>
      <c r="C8" s="3">
        <v>33548</v>
      </c>
      <c r="D8">
        <f t="shared" si="0"/>
        <v>19</v>
      </c>
      <c r="E8" t="str">
        <f t="shared" si="1"/>
        <v>malé mesto</v>
      </c>
      <c r="F8" s="2">
        <v>31420</v>
      </c>
      <c r="G8">
        <f t="shared" si="2"/>
        <v>12</v>
      </c>
      <c r="H8" t="str">
        <f t="shared" si="3"/>
        <v>malé mesto</v>
      </c>
    </row>
    <row r="9" spans="1:8">
      <c r="A9" t="s">
        <v>5</v>
      </c>
      <c r="B9">
        <v>7147133</v>
      </c>
      <c r="C9" s="3">
        <v>77374</v>
      </c>
      <c r="D9">
        <f t="shared" si="0"/>
        <v>6</v>
      </c>
      <c r="E9" t="str">
        <f t="shared" si="1"/>
        <v>veľké mesto</v>
      </c>
      <c r="F9" s="2">
        <v>49762</v>
      </c>
      <c r="G9">
        <f t="shared" si="2"/>
        <v>5</v>
      </c>
      <c r="H9" t="str">
        <f t="shared" si="3"/>
        <v>veľké mesto</v>
      </c>
    </row>
    <row r="10" spans="1:8">
      <c r="A10" t="s">
        <v>9</v>
      </c>
      <c r="B10">
        <v>6763090</v>
      </c>
      <c r="C10" s="3">
        <v>51750</v>
      </c>
      <c r="D10">
        <f t="shared" si="0"/>
        <v>10</v>
      </c>
      <c r="E10" t="str">
        <f t="shared" si="1"/>
        <v>veľké mesto</v>
      </c>
      <c r="F10" s="2">
        <v>46712</v>
      </c>
      <c r="G10">
        <f t="shared" si="2"/>
        <v>6</v>
      </c>
      <c r="H10" t="str">
        <f t="shared" si="3"/>
        <v>veľké mesto</v>
      </c>
    </row>
    <row r="11" spans="1:8">
      <c r="A11" t="s">
        <v>12</v>
      </c>
      <c r="B11">
        <v>6114662</v>
      </c>
      <c r="C11" s="3">
        <v>40075</v>
      </c>
      <c r="D11">
        <f t="shared" si="0"/>
        <v>13</v>
      </c>
      <c r="E11" t="str">
        <f t="shared" si="1"/>
        <v>malé mesto</v>
      </c>
      <c r="F11" s="2">
        <v>21854</v>
      </c>
      <c r="G11">
        <f t="shared" si="2"/>
        <v>19</v>
      </c>
      <c r="H11" t="str">
        <f t="shared" si="3"/>
        <v>malé mesto</v>
      </c>
    </row>
    <row r="12" spans="1:8">
      <c r="A12" t="s">
        <v>10</v>
      </c>
      <c r="B12">
        <v>5430903</v>
      </c>
      <c r="C12" s="3">
        <v>46830</v>
      </c>
      <c r="D12">
        <f t="shared" si="0"/>
        <v>11</v>
      </c>
      <c r="E12" t="str">
        <f t="shared" si="1"/>
        <v>malé mesto</v>
      </c>
      <c r="F12" s="2">
        <v>25123</v>
      </c>
      <c r="G12">
        <f t="shared" si="2"/>
        <v>18</v>
      </c>
      <c r="H12" t="str">
        <f t="shared" si="3"/>
        <v>malé mesto</v>
      </c>
    </row>
    <row r="13" spans="1:8">
      <c r="A13" t="s">
        <v>13</v>
      </c>
      <c r="B13">
        <v>5167713</v>
      </c>
      <c r="C13" s="3">
        <v>39351</v>
      </c>
      <c r="D13">
        <f t="shared" si="0"/>
        <v>14</v>
      </c>
      <c r="E13" t="str">
        <f t="shared" si="1"/>
        <v>malé mesto</v>
      </c>
      <c r="F13" s="2">
        <v>31254</v>
      </c>
      <c r="G13">
        <f t="shared" si="2"/>
        <v>14</v>
      </c>
      <c r="H13" t="str">
        <f t="shared" si="3"/>
        <v>malé mesto</v>
      </c>
    </row>
    <row r="14" spans="1:8">
      <c r="A14" t="s">
        <v>17</v>
      </c>
      <c r="B14">
        <v>3659324</v>
      </c>
      <c r="C14" s="3">
        <v>33660</v>
      </c>
      <c r="D14">
        <f t="shared" si="0"/>
        <v>18</v>
      </c>
      <c r="E14" t="str">
        <f t="shared" si="1"/>
        <v>malé mesto</v>
      </c>
      <c r="F14" s="2">
        <v>19412</v>
      </c>
      <c r="G14">
        <f t="shared" si="2"/>
        <v>20</v>
      </c>
      <c r="H14" t="str">
        <f t="shared" si="3"/>
        <v>malé mesto</v>
      </c>
    </row>
    <row r="15" spans="1:8">
      <c r="A15" t="s">
        <v>7</v>
      </c>
      <c r="B15">
        <v>3016294</v>
      </c>
      <c r="C15" s="3">
        <v>55593</v>
      </c>
      <c r="D15">
        <f t="shared" si="0"/>
        <v>8</v>
      </c>
      <c r="E15" t="str">
        <f t="shared" si="1"/>
        <v>veľké mesto</v>
      </c>
      <c r="F15" s="2">
        <v>29542</v>
      </c>
      <c r="G15">
        <f t="shared" si="2"/>
        <v>17</v>
      </c>
      <c r="H15" t="str">
        <f t="shared" si="3"/>
        <v>malé mesto</v>
      </c>
    </row>
    <row r="16" spans="1:8">
      <c r="A16" t="s">
        <v>19</v>
      </c>
      <c r="B16">
        <v>2971593</v>
      </c>
      <c r="C16" s="3">
        <v>32699</v>
      </c>
      <c r="D16">
        <f t="shared" si="0"/>
        <v>20</v>
      </c>
      <c r="E16" t="str">
        <f t="shared" si="1"/>
        <v>malé mesto</v>
      </c>
      <c r="F16" s="2">
        <v>35145</v>
      </c>
      <c r="G16">
        <f t="shared" si="2"/>
        <v>10</v>
      </c>
      <c r="H16" t="str">
        <f t="shared" si="3"/>
        <v>veľké mesto</v>
      </c>
    </row>
    <row r="17" spans="1:8">
      <c r="A17" t="s">
        <v>0</v>
      </c>
      <c r="B17">
        <v>2659218</v>
      </c>
      <c r="C17" s="3">
        <v>425923</v>
      </c>
      <c r="D17">
        <f t="shared" si="0"/>
        <v>1</v>
      </c>
      <c r="E17" t="str">
        <f t="shared" si="1"/>
        <v>veľké mesto</v>
      </c>
      <c r="F17" s="2">
        <v>100000</v>
      </c>
      <c r="G17">
        <f t="shared" si="2"/>
        <v>1</v>
      </c>
      <c r="H17" t="str">
        <f t="shared" si="3"/>
        <v>veľké mesto</v>
      </c>
    </row>
    <row r="18" spans="1:8">
      <c r="A18" t="s">
        <v>14</v>
      </c>
      <c r="B18">
        <v>2379454</v>
      </c>
      <c r="C18" s="3">
        <v>38486</v>
      </c>
      <c r="D18">
        <f t="shared" si="0"/>
        <v>15</v>
      </c>
      <c r="E18" t="str">
        <f t="shared" si="1"/>
        <v>malé mesto</v>
      </c>
      <c r="F18" s="2">
        <v>30421</v>
      </c>
      <c r="G18">
        <f t="shared" si="2"/>
        <v>16</v>
      </c>
      <c r="H18" t="str">
        <f t="shared" si="3"/>
        <v>malé mesto</v>
      </c>
    </row>
    <row r="19" spans="1:8">
      <c r="A19" t="s">
        <v>1</v>
      </c>
      <c r="B19">
        <v>2174586</v>
      </c>
      <c r="C19" s="3">
        <v>239141</v>
      </c>
      <c r="D19">
        <f t="shared" si="0"/>
        <v>2</v>
      </c>
      <c r="E19" t="str">
        <f t="shared" si="1"/>
        <v>veľké mesto</v>
      </c>
      <c r="F19" s="2">
        <v>76521</v>
      </c>
      <c r="G19">
        <f t="shared" si="2"/>
        <v>2</v>
      </c>
      <c r="H19" t="str">
        <f t="shared" si="3"/>
        <v>veľké mesto</v>
      </c>
    </row>
    <row r="20" spans="1:8">
      <c r="A20" t="s">
        <v>3</v>
      </c>
      <c r="B20">
        <v>2121879</v>
      </c>
      <c r="C20" s="3">
        <v>81041</v>
      </c>
      <c r="D20">
        <f t="shared" si="0"/>
        <v>4</v>
      </c>
      <c r="E20" t="str">
        <f t="shared" si="1"/>
        <v>veľké mesto</v>
      </c>
      <c r="F20" s="2">
        <v>40126</v>
      </c>
      <c r="G20">
        <f t="shared" si="2"/>
        <v>9</v>
      </c>
      <c r="H20" t="str">
        <f t="shared" si="3"/>
        <v>veľké mesto</v>
      </c>
    </row>
    <row r="21" spans="1:8">
      <c r="A21" t="s">
        <v>2</v>
      </c>
      <c r="B21">
        <v>1803107</v>
      </c>
      <c r="C21" s="3">
        <v>89618</v>
      </c>
      <c r="D21">
        <f t="shared" si="0"/>
        <v>3</v>
      </c>
      <c r="E21" t="str">
        <f t="shared" si="1"/>
        <v>veľké mesto</v>
      </c>
      <c r="F21" s="2">
        <v>54186</v>
      </c>
      <c r="G21">
        <f t="shared" si="2"/>
        <v>3</v>
      </c>
      <c r="H21" t="str">
        <f t="shared" si="3"/>
        <v>veľké mesto</v>
      </c>
    </row>
    <row r="23" spans="1:8">
      <c r="A23" t="s">
        <v>20</v>
      </c>
      <c r="B23">
        <f t="shared" ref="B23:B54" ca="1" si="4">RANDBETWEEN(1000000,9999999)</f>
        <v>1448440</v>
      </c>
      <c r="C23">
        <v>31461</v>
      </c>
    </row>
    <row r="24" spans="1:8">
      <c r="A24" t="s">
        <v>21</v>
      </c>
      <c r="B24">
        <f t="shared" ca="1" si="4"/>
        <v>6457676</v>
      </c>
      <c r="C24">
        <v>28120</v>
      </c>
    </row>
    <row r="25" spans="1:8">
      <c r="A25" t="s">
        <v>22</v>
      </c>
      <c r="B25">
        <f t="shared" ca="1" si="4"/>
        <v>7316802</v>
      </c>
      <c r="C25">
        <v>27777</v>
      </c>
    </row>
    <row r="26" spans="1:8">
      <c r="A26" t="s">
        <v>23</v>
      </c>
      <c r="B26">
        <f t="shared" ca="1" si="4"/>
        <v>7289931</v>
      </c>
      <c r="C26">
        <v>27077</v>
      </c>
    </row>
    <row r="27" spans="1:8">
      <c r="A27" t="s">
        <v>24</v>
      </c>
      <c r="B27">
        <f t="shared" ca="1" si="4"/>
        <v>3352752</v>
      </c>
      <c r="C27">
        <v>25842</v>
      </c>
    </row>
    <row r="28" spans="1:8">
      <c r="A28" t="s">
        <v>26</v>
      </c>
      <c r="B28">
        <f t="shared" ca="1" si="4"/>
        <v>5963375</v>
      </c>
      <c r="C28">
        <v>24557</v>
      </c>
    </row>
    <row r="29" spans="1:8">
      <c r="A29" t="s">
        <v>25</v>
      </c>
      <c r="B29">
        <f t="shared" ca="1" si="4"/>
        <v>9518677</v>
      </c>
      <c r="C29">
        <v>24431</v>
      </c>
    </row>
    <row r="30" spans="1:8">
      <c r="A30" t="s">
        <v>27</v>
      </c>
      <c r="B30">
        <f t="shared" ca="1" si="4"/>
        <v>8467886</v>
      </c>
      <c r="C30">
        <v>24262</v>
      </c>
    </row>
    <row r="31" spans="1:8">
      <c r="A31" t="s">
        <v>28</v>
      </c>
      <c r="B31">
        <f t="shared" ca="1" si="4"/>
        <v>2478101</v>
      </c>
      <c r="C31">
        <v>24134</v>
      </c>
    </row>
    <row r="32" spans="1:8">
      <c r="A32" t="s">
        <v>29</v>
      </c>
      <c r="B32">
        <f t="shared" ca="1" si="4"/>
        <v>8177273</v>
      </c>
      <c r="C32">
        <v>22999</v>
      </c>
    </row>
    <row r="33" spans="1:3">
      <c r="A33" t="s">
        <v>30</v>
      </c>
      <c r="B33">
        <f t="shared" ca="1" si="4"/>
        <v>5541584</v>
      </c>
      <c r="C33">
        <v>22682</v>
      </c>
    </row>
    <row r="34" spans="1:3">
      <c r="A34" t="s">
        <v>32</v>
      </c>
      <c r="B34">
        <f t="shared" ca="1" si="4"/>
        <v>4319489</v>
      </c>
      <c r="C34">
        <v>22641</v>
      </c>
    </row>
    <row r="35" spans="1:3">
      <c r="A35" t="s">
        <v>33</v>
      </c>
      <c r="B35">
        <f t="shared" ca="1" si="4"/>
        <v>8779430</v>
      </c>
      <c r="C35">
        <v>22633</v>
      </c>
    </row>
    <row r="36" spans="1:3">
      <c r="A36" t="s">
        <v>31</v>
      </c>
      <c r="B36">
        <f t="shared" ca="1" si="4"/>
        <v>3820976</v>
      </c>
      <c r="C36">
        <v>22464</v>
      </c>
    </row>
    <row r="37" spans="1:3">
      <c r="A37" t="s">
        <v>34</v>
      </c>
      <c r="B37">
        <f t="shared" ca="1" si="4"/>
        <v>2435554</v>
      </c>
      <c r="C37">
        <v>21933</v>
      </c>
    </row>
    <row r="38" spans="1:3">
      <c r="A38" t="s">
        <v>35</v>
      </c>
      <c r="B38">
        <f t="shared" ca="1" si="4"/>
        <v>8552572</v>
      </c>
      <c r="C38">
        <v>21148</v>
      </c>
    </row>
    <row r="39" spans="1:3">
      <c r="A39" t="s">
        <v>36</v>
      </c>
      <c r="B39">
        <f t="shared" ca="1" si="4"/>
        <v>8687437</v>
      </c>
      <c r="C39">
        <v>20402</v>
      </c>
    </row>
    <row r="40" spans="1:3">
      <c r="A40" t="s">
        <v>38</v>
      </c>
      <c r="B40">
        <f t="shared" ca="1" si="4"/>
        <v>4810454</v>
      </c>
      <c r="C40">
        <v>20099</v>
      </c>
    </row>
    <row r="41" spans="1:3">
      <c r="A41" t="s">
        <v>37</v>
      </c>
      <c r="B41">
        <f t="shared" ca="1" si="4"/>
        <v>8377927</v>
      </c>
      <c r="C41">
        <v>20031</v>
      </c>
    </row>
    <row r="42" spans="1:3">
      <c r="A42" t="s">
        <v>40</v>
      </c>
      <c r="B42">
        <f t="shared" ca="1" si="4"/>
        <v>8816482</v>
      </c>
      <c r="C42">
        <v>19301</v>
      </c>
    </row>
    <row r="43" spans="1:3">
      <c r="A43" t="s">
        <v>39</v>
      </c>
      <c r="B43">
        <f t="shared" ca="1" si="4"/>
        <v>1051560</v>
      </c>
      <c r="C43">
        <v>19291</v>
      </c>
    </row>
    <row r="44" spans="1:3">
      <c r="A44" t="s">
        <v>43</v>
      </c>
      <c r="B44">
        <f t="shared" ca="1" si="4"/>
        <v>5599669</v>
      </c>
      <c r="C44">
        <v>19086</v>
      </c>
    </row>
    <row r="45" spans="1:3">
      <c r="A45" t="s">
        <v>41</v>
      </c>
      <c r="B45">
        <f t="shared" ca="1" si="4"/>
        <v>2468382</v>
      </c>
      <c r="C45">
        <v>18995</v>
      </c>
    </row>
    <row r="46" spans="1:3">
      <c r="A46" t="s">
        <v>42</v>
      </c>
      <c r="B46">
        <f t="shared" ca="1" si="4"/>
        <v>1874232</v>
      </c>
      <c r="C46">
        <v>18606</v>
      </c>
    </row>
    <row r="47" spans="1:3">
      <c r="A47" t="s">
        <v>44</v>
      </c>
      <c r="B47">
        <f t="shared" ca="1" si="4"/>
        <v>8114667</v>
      </c>
      <c r="C47">
        <v>17923</v>
      </c>
    </row>
    <row r="48" spans="1:3">
      <c r="A48" t="s">
        <v>46</v>
      </c>
      <c r="B48">
        <f t="shared" ca="1" si="4"/>
        <v>5831226</v>
      </c>
      <c r="C48">
        <v>17357</v>
      </c>
    </row>
    <row r="49" spans="1:3">
      <c r="A49" t="s">
        <v>45</v>
      </c>
      <c r="B49">
        <f t="shared" ca="1" si="4"/>
        <v>5235812</v>
      </c>
      <c r="C49">
        <v>17260</v>
      </c>
    </row>
    <row r="50" spans="1:3">
      <c r="A50" t="s">
        <v>47</v>
      </c>
      <c r="B50">
        <f t="shared" ca="1" si="4"/>
        <v>5227263</v>
      </c>
      <c r="C50">
        <v>16562</v>
      </c>
    </row>
    <row r="51" spans="1:3">
      <c r="A51" t="s">
        <v>48</v>
      </c>
      <c r="B51">
        <f t="shared" ca="1" si="4"/>
        <v>1599034</v>
      </c>
      <c r="C51">
        <v>16333</v>
      </c>
    </row>
    <row r="52" spans="1:3">
      <c r="A52" t="s">
        <v>49</v>
      </c>
      <c r="B52">
        <f t="shared" ca="1" si="4"/>
        <v>5393683</v>
      </c>
      <c r="C52">
        <v>15814</v>
      </c>
    </row>
    <row r="53" spans="1:3">
      <c r="A53" t="s">
        <v>50</v>
      </c>
      <c r="B53">
        <f t="shared" ca="1" si="4"/>
        <v>3513358</v>
      </c>
      <c r="C53">
        <v>15229</v>
      </c>
    </row>
    <row r="54" spans="1:3">
      <c r="A54" t="s">
        <v>51</v>
      </c>
      <c r="B54">
        <f t="shared" ca="1" si="4"/>
        <v>6302533</v>
      </c>
      <c r="C54">
        <v>15054</v>
      </c>
    </row>
    <row r="55" spans="1:3">
      <c r="A55" t="s">
        <v>54</v>
      </c>
      <c r="B55">
        <f t="shared" ref="B55:B86" ca="1" si="5">RANDBETWEEN(1000000,9999999)</f>
        <v>9110244</v>
      </c>
      <c r="C55">
        <v>14914</v>
      </c>
    </row>
    <row r="56" spans="1:3">
      <c r="A56" t="s">
        <v>52</v>
      </c>
      <c r="B56">
        <f t="shared" ca="1" si="5"/>
        <v>2730646</v>
      </c>
      <c r="C56">
        <v>14845</v>
      </c>
    </row>
    <row r="57" spans="1:3">
      <c r="A57" t="s">
        <v>53</v>
      </c>
      <c r="B57">
        <f t="shared" ca="1" si="5"/>
        <v>4041996</v>
      </c>
      <c r="C57">
        <v>14800</v>
      </c>
    </row>
    <row r="58" spans="1:3">
      <c r="A58" t="s">
        <v>55</v>
      </c>
      <c r="B58">
        <f t="shared" ca="1" si="5"/>
        <v>2017277</v>
      </c>
      <c r="C58">
        <v>13303</v>
      </c>
    </row>
    <row r="59" spans="1:3">
      <c r="A59" t="s">
        <v>56</v>
      </c>
      <c r="B59">
        <f t="shared" ca="1" si="5"/>
        <v>1525639</v>
      </c>
      <c r="C59">
        <v>12709</v>
      </c>
    </row>
    <row r="60" spans="1:3">
      <c r="A60" t="s">
        <v>57</v>
      </c>
      <c r="B60">
        <f t="shared" ca="1" si="5"/>
        <v>4755487</v>
      </c>
      <c r="C60">
        <v>12344</v>
      </c>
    </row>
    <row r="61" spans="1:3">
      <c r="A61" t="s">
        <v>58</v>
      </c>
      <c r="B61">
        <f t="shared" ca="1" si="5"/>
        <v>8029144</v>
      </c>
      <c r="C61">
        <v>12119</v>
      </c>
    </row>
    <row r="62" spans="1:3">
      <c r="A62" t="s">
        <v>59</v>
      </c>
      <c r="B62">
        <f t="shared" ca="1" si="5"/>
        <v>7372577</v>
      </c>
      <c r="C62">
        <v>11831</v>
      </c>
    </row>
    <row r="63" spans="1:3">
      <c r="A63" t="s">
        <v>60</v>
      </c>
      <c r="B63">
        <f t="shared" ca="1" si="5"/>
        <v>7257799</v>
      </c>
      <c r="C63">
        <v>11656</v>
      </c>
    </row>
    <row r="64" spans="1:3">
      <c r="A64" t="s">
        <v>61</v>
      </c>
      <c r="B64">
        <f t="shared" ca="1" si="5"/>
        <v>6982303</v>
      </c>
      <c r="C64">
        <v>11320</v>
      </c>
    </row>
    <row r="65" spans="1:3">
      <c r="A65" t="s">
        <v>63</v>
      </c>
      <c r="B65">
        <f t="shared" ca="1" si="5"/>
        <v>5767019</v>
      </c>
      <c r="C65">
        <v>11293</v>
      </c>
    </row>
    <row r="66" spans="1:3">
      <c r="A66" t="s">
        <v>62</v>
      </c>
      <c r="B66">
        <f t="shared" ca="1" si="5"/>
        <v>2466900</v>
      </c>
      <c r="C66">
        <v>11206</v>
      </c>
    </row>
    <row r="67" spans="1:3">
      <c r="A67" t="s">
        <v>65</v>
      </c>
      <c r="B67">
        <f t="shared" ca="1" si="5"/>
        <v>4481178</v>
      </c>
      <c r="C67">
        <v>11149</v>
      </c>
    </row>
    <row r="68" spans="1:3">
      <c r="A68" t="s">
        <v>64</v>
      </c>
      <c r="B68">
        <f t="shared" ca="1" si="5"/>
        <v>7698006</v>
      </c>
      <c r="C68">
        <v>11147</v>
      </c>
    </row>
    <row r="69" spans="1:3">
      <c r="A69" t="s">
        <v>69</v>
      </c>
      <c r="B69">
        <f t="shared" ca="1" si="5"/>
        <v>5953006</v>
      </c>
      <c r="C69">
        <v>11099</v>
      </c>
    </row>
    <row r="70" spans="1:3">
      <c r="A70" t="s">
        <v>67</v>
      </c>
      <c r="B70">
        <f t="shared" ca="1" si="5"/>
        <v>8941618</v>
      </c>
      <c r="C70">
        <v>10694</v>
      </c>
    </row>
    <row r="71" spans="1:3">
      <c r="A71" t="s">
        <v>66</v>
      </c>
      <c r="B71">
        <f t="shared" ca="1" si="5"/>
        <v>4876808</v>
      </c>
      <c r="C71">
        <v>10669</v>
      </c>
    </row>
    <row r="72" spans="1:3">
      <c r="A72" t="s">
        <v>68</v>
      </c>
      <c r="B72">
        <f t="shared" ca="1" si="5"/>
        <v>7227525</v>
      </c>
      <c r="C72">
        <v>10599</v>
      </c>
    </row>
    <row r="73" spans="1:3">
      <c r="A73" t="s">
        <v>70</v>
      </c>
      <c r="B73">
        <f t="shared" ca="1" si="5"/>
        <v>8338821</v>
      </c>
      <c r="C73">
        <v>10465</v>
      </c>
    </row>
    <row r="74" spans="1:3">
      <c r="A74" t="s">
        <v>71</v>
      </c>
      <c r="B74">
        <f t="shared" ca="1" si="5"/>
        <v>9222546</v>
      </c>
      <c r="C74">
        <v>10193</v>
      </c>
    </row>
    <row r="75" spans="1:3">
      <c r="A75" t="s">
        <v>72</v>
      </c>
      <c r="B75">
        <f t="shared" ca="1" si="5"/>
        <v>2468576</v>
      </c>
      <c r="C75">
        <v>9892</v>
      </c>
    </row>
    <row r="76" spans="1:3">
      <c r="A76" t="s">
        <v>73</v>
      </c>
      <c r="B76">
        <f t="shared" ca="1" si="5"/>
        <v>2344775</v>
      </c>
      <c r="C76">
        <v>9215</v>
      </c>
    </row>
    <row r="77" spans="1:3">
      <c r="A77" t="s">
        <v>74</v>
      </c>
      <c r="B77">
        <f t="shared" ca="1" si="5"/>
        <v>7887208</v>
      </c>
      <c r="C77">
        <v>9105</v>
      </c>
    </row>
    <row r="78" spans="1:3">
      <c r="A78" t="s">
        <v>75</v>
      </c>
      <c r="B78">
        <f t="shared" ca="1" si="5"/>
        <v>1914707</v>
      </c>
      <c r="C78">
        <v>9003</v>
      </c>
    </row>
    <row r="79" spans="1:3">
      <c r="A79" t="s">
        <v>76</v>
      </c>
      <c r="B79">
        <f t="shared" ca="1" si="5"/>
        <v>2993774</v>
      </c>
      <c r="C79">
        <v>8934</v>
      </c>
    </row>
    <row r="80" spans="1:3">
      <c r="A80" t="s">
        <v>77</v>
      </c>
      <c r="B80">
        <f t="shared" ca="1" si="5"/>
        <v>6782396</v>
      </c>
      <c r="C80">
        <v>8848</v>
      </c>
    </row>
    <row r="81" spans="1:3">
      <c r="A81" t="s">
        <v>78</v>
      </c>
      <c r="B81">
        <f t="shared" ca="1" si="5"/>
        <v>6665759</v>
      </c>
      <c r="C81">
        <v>8731</v>
      </c>
    </row>
    <row r="82" spans="1:3">
      <c r="A82" t="s">
        <v>139</v>
      </c>
      <c r="B82">
        <f t="shared" ca="1" si="5"/>
        <v>5991318</v>
      </c>
      <c r="C82">
        <v>8678</v>
      </c>
    </row>
    <row r="83" spans="1:3">
      <c r="A83" t="s">
        <v>79</v>
      </c>
      <c r="B83">
        <f t="shared" ca="1" si="5"/>
        <v>9668051</v>
      </c>
      <c r="C83">
        <v>8419</v>
      </c>
    </row>
    <row r="84" spans="1:3">
      <c r="A84" t="s">
        <v>80</v>
      </c>
      <c r="B84">
        <f t="shared" ca="1" si="5"/>
        <v>5701084</v>
      </c>
      <c r="C84">
        <v>7944</v>
      </c>
    </row>
    <row r="85" spans="1:3">
      <c r="A85" t="s">
        <v>81</v>
      </c>
      <c r="B85">
        <f t="shared" ca="1" si="5"/>
        <v>9920168</v>
      </c>
      <c r="C85">
        <v>7882</v>
      </c>
    </row>
    <row r="86" spans="1:3">
      <c r="A86" t="s">
        <v>83</v>
      </c>
      <c r="B86">
        <f t="shared" ca="1" si="5"/>
        <v>7957395</v>
      </c>
      <c r="C86">
        <v>7749</v>
      </c>
    </row>
    <row r="87" spans="1:3">
      <c r="A87" t="s">
        <v>82</v>
      </c>
      <c r="B87">
        <f t="shared" ref="B87:B118" ca="1" si="6">RANDBETWEEN(1000000,9999999)</f>
        <v>4424731</v>
      </c>
      <c r="C87">
        <v>7748</v>
      </c>
    </row>
    <row r="88" spans="1:3">
      <c r="A88" t="s">
        <v>84</v>
      </c>
      <c r="B88">
        <f t="shared" ca="1" si="6"/>
        <v>9625782</v>
      </c>
      <c r="C88">
        <v>7624</v>
      </c>
    </row>
    <row r="89" spans="1:3">
      <c r="A89" t="s">
        <v>87</v>
      </c>
      <c r="B89">
        <f t="shared" ca="1" si="6"/>
        <v>4804233</v>
      </c>
      <c r="C89">
        <v>7580</v>
      </c>
    </row>
    <row r="90" spans="1:3">
      <c r="A90" t="s">
        <v>88</v>
      </c>
      <c r="B90">
        <f t="shared" ca="1" si="6"/>
        <v>4885407</v>
      </c>
      <c r="C90">
        <v>7572</v>
      </c>
    </row>
    <row r="91" spans="1:3">
      <c r="A91" t="s">
        <v>85</v>
      </c>
      <c r="B91">
        <f t="shared" ca="1" si="6"/>
        <v>9542543</v>
      </c>
      <c r="C91">
        <v>7568</v>
      </c>
    </row>
    <row r="92" spans="1:3">
      <c r="A92" t="s">
        <v>86</v>
      </c>
      <c r="B92">
        <f t="shared" ca="1" si="6"/>
        <v>4783584</v>
      </c>
      <c r="C92">
        <v>7562</v>
      </c>
    </row>
    <row r="93" spans="1:3">
      <c r="A93" t="s">
        <v>89</v>
      </c>
      <c r="B93">
        <f t="shared" ca="1" si="6"/>
        <v>5512424</v>
      </c>
      <c r="C93">
        <v>7515</v>
      </c>
    </row>
    <row r="94" spans="1:3">
      <c r="A94" t="s">
        <v>90</v>
      </c>
      <c r="B94">
        <f t="shared" ca="1" si="6"/>
        <v>6519932</v>
      </c>
      <c r="C94">
        <v>7415</v>
      </c>
    </row>
    <row r="95" spans="1:3">
      <c r="A95" t="s">
        <v>92</v>
      </c>
      <c r="B95">
        <f t="shared" ca="1" si="6"/>
        <v>7662469</v>
      </c>
      <c r="C95">
        <v>7396</v>
      </c>
    </row>
    <row r="96" spans="1:3">
      <c r="A96" t="s">
        <v>91</v>
      </c>
      <c r="B96">
        <f t="shared" ca="1" si="6"/>
        <v>2404555</v>
      </c>
      <c r="C96">
        <v>7368</v>
      </c>
    </row>
    <row r="97" spans="1:3">
      <c r="A97" t="s">
        <v>93</v>
      </c>
      <c r="B97">
        <f t="shared" ca="1" si="6"/>
        <v>8298230</v>
      </c>
      <c r="C97">
        <v>7281</v>
      </c>
    </row>
    <row r="98" spans="1:3">
      <c r="A98" t="s">
        <v>94</v>
      </c>
      <c r="B98">
        <f t="shared" ca="1" si="6"/>
        <v>6880808</v>
      </c>
      <c r="C98">
        <v>6945</v>
      </c>
    </row>
    <row r="99" spans="1:3">
      <c r="A99" t="s">
        <v>95</v>
      </c>
      <c r="B99">
        <f t="shared" ca="1" si="6"/>
        <v>6220881</v>
      </c>
      <c r="C99">
        <v>6807</v>
      </c>
    </row>
    <row r="100" spans="1:3">
      <c r="A100" t="s">
        <v>96</v>
      </c>
      <c r="B100">
        <f t="shared" ca="1" si="6"/>
        <v>6650382</v>
      </c>
      <c r="C100">
        <v>6654</v>
      </c>
    </row>
    <row r="101" spans="1:3">
      <c r="A101" t="s">
        <v>97</v>
      </c>
      <c r="B101">
        <f t="shared" ca="1" si="6"/>
        <v>7781497</v>
      </c>
      <c r="C101">
        <v>6619</v>
      </c>
    </row>
    <row r="102" spans="1:3">
      <c r="A102" t="s">
        <v>99</v>
      </c>
      <c r="B102">
        <f t="shared" ca="1" si="6"/>
        <v>2715910</v>
      </c>
      <c r="C102">
        <v>6439</v>
      </c>
    </row>
    <row r="103" spans="1:3">
      <c r="A103" t="s">
        <v>98</v>
      </c>
      <c r="B103">
        <f t="shared" ca="1" si="6"/>
        <v>6538273</v>
      </c>
      <c r="C103">
        <v>6418</v>
      </c>
    </row>
    <row r="104" spans="1:3">
      <c r="A104" t="s">
        <v>100</v>
      </c>
      <c r="B104">
        <f t="shared" ca="1" si="6"/>
        <v>9183552</v>
      </c>
      <c r="C104">
        <v>6360</v>
      </c>
    </row>
    <row r="105" spans="1:3">
      <c r="A105" t="s">
        <v>101</v>
      </c>
      <c r="B105">
        <f t="shared" ca="1" si="6"/>
        <v>1618144</v>
      </c>
      <c r="C105">
        <v>6350</v>
      </c>
    </row>
    <row r="106" spans="1:3">
      <c r="A106" t="s">
        <v>103</v>
      </c>
      <c r="B106">
        <f t="shared" ca="1" si="6"/>
        <v>3164504</v>
      </c>
      <c r="C106">
        <v>6170</v>
      </c>
    </row>
    <row r="107" spans="1:3">
      <c r="A107" t="s">
        <v>102</v>
      </c>
      <c r="B107">
        <f t="shared" ca="1" si="6"/>
        <v>3706149</v>
      </c>
      <c r="C107">
        <v>6124</v>
      </c>
    </row>
    <row r="108" spans="1:3">
      <c r="A108" t="s">
        <v>105</v>
      </c>
      <c r="B108">
        <f t="shared" ca="1" si="6"/>
        <v>6568090</v>
      </c>
      <c r="C108">
        <v>6065</v>
      </c>
    </row>
    <row r="109" spans="1:3">
      <c r="A109" t="s">
        <v>104</v>
      </c>
      <c r="B109">
        <f t="shared" ca="1" si="6"/>
        <v>4724535</v>
      </c>
      <c r="C109">
        <v>5988</v>
      </c>
    </row>
    <row r="110" spans="1:3">
      <c r="A110" t="s">
        <v>106</v>
      </c>
      <c r="B110">
        <f t="shared" ca="1" si="6"/>
        <v>7653708</v>
      </c>
      <c r="C110">
        <v>5824</v>
      </c>
    </row>
    <row r="111" spans="1:3">
      <c r="A111" t="s">
        <v>107</v>
      </c>
      <c r="B111">
        <f t="shared" ca="1" si="6"/>
        <v>2291945</v>
      </c>
      <c r="C111">
        <v>5713</v>
      </c>
    </row>
    <row r="112" spans="1:3">
      <c r="A112" t="s">
        <v>108</v>
      </c>
      <c r="B112">
        <f t="shared" ca="1" si="6"/>
        <v>8892313</v>
      </c>
      <c r="C112">
        <v>5657</v>
      </c>
    </row>
    <row r="113" spans="1:3">
      <c r="A113" t="s">
        <v>109</v>
      </c>
      <c r="B113">
        <f t="shared" ca="1" si="6"/>
        <v>6819431</v>
      </c>
      <c r="C113">
        <v>5593</v>
      </c>
    </row>
    <row r="114" spans="1:3">
      <c r="A114" t="s">
        <v>110</v>
      </c>
      <c r="B114">
        <f t="shared" ca="1" si="6"/>
        <v>8570639</v>
      </c>
      <c r="C114">
        <v>5456</v>
      </c>
    </row>
    <row r="115" spans="1:3">
      <c r="A115" t="s">
        <v>112</v>
      </c>
      <c r="B115">
        <f t="shared" ca="1" si="6"/>
        <v>8474491</v>
      </c>
      <c r="C115">
        <v>5387</v>
      </c>
    </row>
    <row r="116" spans="1:3">
      <c r="A116" t="s">
        <v>111</v>
      </c>
      <c r="B116">
        <f t="shared" ca="1" si="6"/>
        <v>7482256</v>
      </c>
      <c r="C116">
        <v>5356</v>
      </c>
    </row>
    <row r="117" spans="1:3">
      <c r="A117" t="s">
        <v>113</v>
      </c>
      <c r="B117">
        <f t="shared" ca="1" si="6"/>
        <v>7004367</v>
      </c>
      <c r="C117">
        <v>5303</v>
      </c>
    </row>
    <row r="118" spans="1:3">
      <c r="A118" t="s">
        <v>114</v>
      </c>
      <c r="B118">
        <f t="shared" ca="1" si="6"/>
        <v>9783267</v>
      </c>
      <c r="C118">
        <v>5155</v>
      </c>
    </row>
    <row r="119" spans="1:3">
      <c r="A119" t="s">
        <v>115</v>
      </c>
      <c r="B119">
        <f t="shared" ref="B119:B142" ca="1" si="7">RANDBETWEEN(1000000,9999999)</f>
        <v>6444366</v>
      </c>
      <c r="C119">
        <v>5074</v>
      </c>
    </row>
    <row r="120" spans="1:3">
      <c r="A120" t="s">
        <v>116</v>
      </c>
      <c r="B120">
        <f t="shared" ca="1" si="7"/>
        <v>2046994</v>
      </c>
      <c r="C120">
        <v>4977</v>
      </c>
    </row>
    <row r="121" spans="1:3">
      <c r="A121" t="s">
        <v>117</v>
      </c>
      <c r="B121">
        <f t="shared" ca="1" si="7"/>
        <v>4677876</v>
      </c>
      <c r="C121">
        <v>4949</v>
      </c>
    </row>
    <row r="122" spans="1:3">
      <c r="A122" t="s">
        <v>118</v>
      </c>
      <c r="B122">
        <f t="shared" ca="1" si="7"/>
        <v>3433415</v>
      </c>
      <c r="C122">
        <v>4922</v>
      </c>
    </row>
    <row r="123" spans="1:3">
      <c r="A123" t="s">
        <v>120</v>
      </c>
      <c r="B123">
        <f t="shared" ca="1" si="7"/>
        <v>7880167</v>
      </c>
      <c r="C123">
        <v>4413</v>
      </c>
    </row>
    <row r="124" spans="1:3">
      <c r="A124" t="s">
        <v>119</v>
      </c>
      <c r="B124">
        <f t="shared" ca="1" si="7"/>
        <v>1946765</v>
      </c>
      <c r="C124">
        <v>4360</v>
      </c>
    </row>
    <row r="125" spans="1:3">
      <c r="A125" t="s">
        <v>121</v>
      </c>
      <c r="B125">
        <f t="shared" ca="1" si="7"/>
        <v>9065177</v>
      </c>
      <c r="C125">
        <v>4291</v>
      </c>
    </row>
    <row r="126" spans="1:3">
      <c r="A126" t="s">
        <v>122</v>
      </c>
      <c r="B126">
        <f t="shared" ca="1" si="7"/>
        <v>4215483</v>
      </c>
      <c r="C126">
        <v>4230</v>
      </c>
    </row>
    <row r="127" spans="1:3">
      <c r="A127" t="s">
        <v>124</v>
      </c>
      <c r="B127">
        <f t="shared" ca="1" si="7"/>
        <v>1531458</v>
      </c>
      <c r="C127">
        <v>4196</v>
      </c>
    </row>
    <row r="128" spans="1:3">
      <c r="A128" t="s">
        <v>123</v>
      </c>
      <c r="B128">
        <f t="shared" ca="1" si="7"/>
        <v>3354418</v>
      </c>
      <c r="C128">
        <v>4176</v>
      </c>
    </row>
    <row r="129" spans="1:3">
      <c r="A129" t="s">
        <v>125</v>
      </c>
      <c r="B129">
        <f t="shared" ca="1" si="7"/>
        <v>1108332</v>
      </c>
      <c r="C129">
        <v>4175</v>
      </c>
    </row>
    <row r="130" spans="1:3">
      <c r="A130" t="s">
        <v>126</v>
      </c>
      <c r="B130">
        <f t="shared" ca="1" si="7"/>
        <v>7857387</v>
      </c>
      <c r="C130">
        <v>4126</v>
      </c>
    </row>
    <row r="131" spans="1:3">
      <c r="A131" t="s">
        <v>127</v>
      </c>
      <c r="B131">
        <f t="shared" ca="1" si="7"/>
        <v>7126557</v>
      </c>
      <c r="C131">
        <v>4069</v>
      </c>
    </row>
    <row r="132" spans="1:3">
      <c r="A132" t="s">
        <v>128</v>
      </c>
      <c r="B132">
        <f t="shared" ca="1" si="7"/>
        <v>8184540</v>
      </c>
      <c r="C132">
        <v>4022</v>
      </c>
    </row>
    <row r="133" spans="1:3">
      <c r="A133" t="s">
        <v>129</v>
      </c>
      <c r="B133">
        <f t="shared" ca="1" si="7"/>
        <v>7678927</v>
      </c>
      <c r="C133">
        <v>3773</v>
      </c>
    </row>
    <row r="134" spans="1:3">
      <c r="A134" t="s">
        <v>130</v>
      </c>
      <c r="B134">
        <f t="shared" ca="1" si="7"/>
        <v>9846644</v>
      </c>
      <c r="C134">
        <v>3651</v>
      </c>
    </row>
    <row r="135" spans="1:3">
      <c r="A135" t="s">
        <v>131</v>
      </c>
      <c r="B135">
        <f t="shared" ca="1" si="7"/>
        <v>6098898</v>
      </c>
      <c r="C135">
        <v>3612</v>
      </c>
    </row>
    <row r="136" spans="1:3">
      <c r="A136" t="s">
        <v>132</v>
      </c>
      <c r="B136">
        <f t="shared" ca="1" si="7"/>
        <v>6285367</v>
      </c>
      <c r="C136">
        <v>3536</v>
      </c>
    </row>
    <row r="137" spans="1:3">
      <c r="A137" t="s">
        <v>133</v>
      </c>
      <c r="B137">
        <f t="shared" ca="1" si="7"/>
        <v>4461406</v>
      </c>
      <c r="C137">
        <v>3194</v>
      </c>
    </row>
    <row r="138" spans="1:3">
      <c r="A138" t="s">
        <v>134</v>
      </c>
      <c r="B138">
        <f t="shared" ca="1" si="7"/>
        <v>6566709</v>
      </c>
      <c r="C138">
        <v>3187</v>
      </c>
    </row>
    <row r="139" spans="1:3">
      <c r="A139" t="s">
        <v>135</v>
      </c>
      <c r="B139">
        <f t="shared" ca="1" si="7"/>
        <v>2112421</v>
      </c>
      <c r="C139">
        <v>2985</v>
      </c>
    </row>
    <row r="140" spans="1:3">
      <c r="A140" t="s">
        <v>136</v>
      </c>
      <c r="B140">
        <f t="shared" ca="1" si="7"/>
        <v>5279074</v>
      </c>
      <c r="C140">
        <v>2279</v>
      </c>
    </row>
    <row r="141" spans="1:3">
      <c r="A141" t="s">
        <v>137</v>
      </c>
      <c r="B141">
        <f t="shared" ca="1" si="7"/>
        <v>1077357</v>
      </c>
      <c r="C141">
        <v>1614</v>
      </c>
    </row>
    <row r="142" spans="1:3">
      <c r="A142" t="s">
        <v>138</v>
      </c>
      <c r="B142">
        <f t="shared" ca="1" si="7"/>
        <v>2643950</v>
      </c>
      <c r="C142">
        <v>1439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G28"/>
  <sheetViews>
    <sheetView workbookViewId="0">
      <selection activeCell="G28" sqref="G28"/>
    </sheetView>
  </sheetViews>
  <sheetFormatPr defaultRowHeight="14.4"/>
  <cols>
    <col min="1" max="1" width="20.88671875" bestFit="1" customWidth="1"/>
    <col min="2" max="2" width="18.44140625" bestFit="1" customWidth="1"/>
    <col min="3" max="3" width="12" bestFit="1" customWidth="1"/>
    <col min="4" max="4" width="13.33203125" bestFit="1" customWidth="1"/>
  </cols>
  <sheetData>
    <row r="3" spans="1:7">
      <c r="A3" s="4" t="s">
        <v>153</v>
      </c>
      <c r="B3" s="4" t="s">
        <v>152</v>
      </c>
      <c r="F3" t="s">
        <v>155</v>
      </c>
      <c r="G3">
        <v>20</v>
      </c>
    </row>
    <row r="4" spans="1:7">
      <c r="A4" s="4" t="s">
        <v>150</v>
      </c>
      <c r="B4" t="s">
        <v>149</v>
      </c>
      <c r="C4" t="s">
        <v>148</v>
      </c>
      <c r="D4" t="s">
        <v>151</v>
      </c>
      <c r="F4" t="s">
        <v>156</v>
      </c>
      <c r="G4">
        <v>2</v>
      </c>
    </row>
    <row r="5" spans="1:7">
      <c r="A5" s="5" t="s">
        <v>149</v>
      </c>
      <c r="B5" s="6">
        <v>9</v>
      </c>
      <c r="C5" s="6">
        <v>1</v>
      </c>
      <c r="D5" s="6">
        <v>10</v>
      </c>
      <c r="F5" t="s">
        <v>157</v>
      </c>
      <c r="G5">
        <v>2</v>
      </c>
    </row>
    <row r="6" spans="1:7">
      <c r="A6" s="5" t="s">
        <v>148</v>
      </c>
      <c r="B6" s="6">
        <v>1</v>
      </c>
      <c r="C6" s="6">
        <v>9</v>
      </c>
      <c r="D6" s="6">
        <v>10</v>
      </c>
      <c r="F6" t="s">
        <v>158</v>
      </c>
      <c r="G6">
        <v>2</v>
      </c>
    </row>
    <row r="7" spans="1:7">
      <c r="A7" s="5" t="s">
        <v>151</v>
      </c>
      <c r="B7" s="6">
        <v>10</v>
      </c>
      <c r="C7" s="6">
        <v>10</v>
      </c>
      <c r="D7" s="6">
        <v>20</v>
      </c>
    </row>
    <row r="9" spans="1:7">
      <c r="A9" t="s">
        <v>150</v>
      </c>
      <c r="B9" t="s">
        <v>149</v>
      </c>
      <c r="C9" t="s">
        <v>148</v>
      </c>
      <c r="D9" t="s">
        <v>151</v>
      </c>
    </row>
    <row r="10" spans="1:7">
      <c r="A10" t="s">
        <v>149</v>
      </c>
      <c r="B10">
        <v>9</v>
      </c>
      <c r="C10">
        <v>1</v>
      </c>
      <c r="D10">
        <v>10</v>
      </c>
    </row>
    <row r="11" spans="1:7">
      <c r="A11" t="s">
        <v>148</v>
      </c>
      <c r="B11">
        <v>1</v>
      </c>
      <c r="C11">
        <v>9</v>
      </c>
      <c r="D11">
        <v>10</v>
      </c>
    </row>
    <row r="12" spans="1:7">
      <c r="A12" t="s">
        <v>151</v>
      </c>
      <c r="B12">
        <v>10</v>
      </c>
      <c r="C12">
        <v>10</v>
      </c>
      <c r="D12">
        <v>20</v>
      </c>
    </row>
    <row r="14" spans="1:7">
      <c r="A14" t="s">
        <v>150</v>
      </c>
      <c r="B14" t="s">
        <v>149</v>
      </c>
      <c r="C14" t="s">
        <v>148</v>
      </c>
      <c r="D14" t="s">
        <v>151</v>
      </c>
    </row>
    <row r="15" spans="1:7">
      <c r="A15" t="s">
        <v>149</v>
      </c>
      <c r="B15">
        <f>$D15*B$17/$D$17</f>
        <v>5</v>
      </c>
      <c r="C15">
        <f>$D15*C$17/$D$17</f>
        <v>5</v>
      </c>
      <c r="D15">
        <v>10</v>
      </c>
    </row>
    <row r="16" spans="1:7">
      <c r="A16" t="s">
        <v>148</v>
      </c>
      <c r="B16">
        <f>$D16*B$17/$D$17</f>
        <v>5</v>
      </c>
      <c r="C16">
        <f>$D16*C$17/$D$17</f>
        <v>5</v>
      </c>
      <c r="D16">
        <v>10</v>
      </c>
    </row>
    <row r="17" spans="1:7">
      <c r="A17" t="s">
        <v>151</v>
      </c>
      <c r="B17">
        <v>10</v>
      </c>
      <c r="C17">
        <v>10</v>
      </c>
      <c r="D17">
        <v>20</v>
      </c>
    </row>
    <row r="19" spans="1:7">
      <c r="A19" t="s">
        <v>150</v>
      </c>
      <c r="B19" t="s">
        <v>149</v>
      </c>
      <c r="C19" t="s">
        <v>148</v>
      </c>
      <c r="D19" t="s">
        <v>151</v>
      </c>
    </row>
    <row r="20" spans="1:7">
      <c r="A20" t="s">
        <v>149</v>
      </c>
      <c r="B20">
        <f>((B10-B15)^2)/B15</f>
        <v>3.2</v>
      </c>
      <c r="C20">
        <f>((C10-C15)^2)/C15</f>
        <v>3.2</v>
      </c>
    </row>
    <row r="21" spans="1:7">
      <c r="A21" t="s">
        <v>148</v>
      </c>
      <c r="B21">
        <f>((B11-B16)^2)/B16</f>
        <v>3.2</v>
      </c>
      <c r="C21">
        <f>((C11-C16)^2)/C16</f>
        <v>3.2</v>
      </c>
    </row>
    <row r="22" spans="1:7">
      <c r="A22" t="s">
        <v>151</v>
      </c>
      <c r="E22" t="s">
        <v>154</v>
      </c>
      <c r="F22">
        <f>SUM(B20:C21)</f>
        <v>12.8</v>
      </c>
    </row>
    <row r="24" spans="1:7">
      <c r="E24" t="s">
        <v>159</v>
      </c>
      <c r="F24">
        <f>(F22/(F22+D12))^0.5</f>
        <v>0.62469504755442429</v>
      </c>
    </row>
    <row r="25" spans="1:7">
      <c r="E25" t="s">
        <v>160</v>
      </c>
      <c r="F25">
        <f>(G4*(G4-1))^0.5</f>
        <v>1.4142135623730951</v>
      </c>
    </row>
    <row r="26" spans="1:7">
      <c r="E26" t="s">
        <v>161</v>
      </c>
      <c r="F26">
        <f>F24/F25</f>
        <v>0.44172610429938619</v>
      </c>
    </row>
    <row r="27" spans="1:7">
      <c r="E27" t="s">
        <v>162</v>
      </c>
      <c r="F27">
        <f>(F22/(G3*(G4-1)))^0.5</f>
        <v>0.8</v>
      </c>
    </row>
    <row r="28" spans="1:7">
      <c r="G28" t="s">
        <v>163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1"/>
  <sheetViews>
    <sheetView workbookViewId="0">
      <selection activeCell="E18" sqref="E18"/>
    </sheetView>
  </sheetViews>
  <sheetFormatPr defaultRowHeight="14.4"/>
  <cols>
    <col min="1" max="1" width="14.33203125" customWidth="1"/>
    <col min="2" max="2" width="20.44140625" customWidth="1"/>
  </cols>
  <sheetData>
    <row r="1" spans="1:2">
      <c r="A1" s="1" t="s">
        <v>144</v>
      </c>
      <c r="B1" s="1" t="s">
        <v>147</v>
      </c>
    </row>
    <row r="2" spans="1:2">
      <c r="A2" t="s">
        <v>148</v>
      </c>
      <c r="B2" t="s">
        <v>148</v>
      </c>
    </row>
    <row r="3" spans="1:2">
      <c r="A3" t="s">
        <v>148</v>
      </c>
      <c r="B3" t="s">
        <v>148</v>
      </c>
    </row>
    <row r="4" spans="1:2">
      <c r="A4" t="s">
        <v>149</v>
      </c>
      <c r="B4" t="s">
        <v>149</v>
      </c>
    </row>
    <row r="5" spans="1:2">
      <c r="A5" t="s">
        <v>149</v>
      </c>
      <c r="B5" t="s">
        <v>149</v>
      </c>
    </row>
    <row r="6" spans="1:2">
      <c r="A6" t="s">
        <v>148</v>
      </c>
      <c r="B6" t="s">
        <v>148</v>
      </c>
    </row>
    <row r="7" spans="1:2">
      <c r="A7" t="s">
        <v>149</v>
      </c>
      <c r="B7" t="s">
        <v>149</v>
      </c>
    </row>
    <row r="8" spans="1:2">
      <c r="A8" t="s">
        <v>149</v>
      </c>
      <c r="B8" t="s">
        <v>149</v>
      </c>
    </row>
    <row r="9" spans="1:2">
      <c r="A9" t="s">
        <v>148</v>
      </c>
      <c r="B9" t="s">
        <v>148</v>
      </c>
    </row>
    <row r="10" spans="1:2">
      <c r="A10" t="s">
        <v>148</v>
      </c>
      <c r="B10" t="s">
        <v>148</v>
      </c>
    </row>
    <row r="11" spans="1:2">
      <c r="A11" t="s">
        <v>149</v>
      </c>
      <c r="B11" t="s">
        <v>149</v>
      </c>
    </row>
    <row r="12" spans="1:2">
      <c r="A12" t="s">
        <v>149</v>
      </c>
      <c r="B12" t="s">
        <v>149</v>
      </c>
    </row>
    <row r="13" spans="1:2">
      <c r="A13" t="s">
        <v>149</v>
      </c>
      <c r="B13" t="s">
        <v>149</v>
      </c>
    </row>
    <row r="14" spans="1:2">
      <c r="A14" t="s">
        <v>149</v>
      </c>
      <c r="B14" t="s">
        <v>149</v>
      </c>
    </row>
    <row r="15" spans="1:2">
      <c r="A15" t="s">
        <v>148</v>
      </c>
      <c r="B15" t="s">
        <v>149</v>
      </c>
    </row>
    <row r="16" spans="1:2">
      <c r="A16" t="s">
        <v>149</v>
      </c>
      <c r="B16" t="s">
        <v>148</v>
      </c>
    </row>
    <row r="17" spans="1:2">
      <c r="A17" t="s">
        <v>148</v>
      </c>
      <c r="B17" t="s">
        <v>148</v>
      </c>
    </row>
    <row r="18" spans="1:2">
      <c r="A18" t="s">
        <v>149</v>
      </c>
      <c r="B18" t="s">
        <v>149</v>
      </c>
    </row>
    <row r="19" spans="1:2">
      <c r="A19" t="s">
        <v>148</v>
      </c>
      <c r="B19" t="s">
        <v>148</v>
      </c>
    </row>
    <row r="20" spans="1:2">
      <c r="A20" t="s">
        <v>148</v>
      </c>
      <c r="B20" t="s">
        <v>148</v>
      </c>
    </row>
    <row r="21" spans="1:2">
      <c r="A21" t="s">
        <v>148</v>
      </c>
      <c r="B2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21"/>
  <sheetViews>
    <sheetView topLeftCell="A4" workbookViewId="0">
      <selection activeCell="A4" sqref="A4"/>
    </sheetView>
  </sheetViews>
  <sheetFormatPr defaultRowHeight="14.4"/>
  <cols>
    <col min="1" max="1" width="13.5546875" customWidth="1"/>
    <col min="2" max="2" width="19.109375" customWidth="1"/>
  </cols>
  <sheetData>
    <row r="1" spans="1:2">
      <c r="A1" s="1" t="s">
        <v>142</v>
      </c>
      <c r="B1" s="1" t="s">
        <v>145</v>
      </c>
    </row>
    <row r="2" spans="1:2">
      <c r="A2" s="3">
        <v>55332</v>
      </c>
      <c r="B2" s="2">
        <v>42156</v>
      </c>
    </row>
    <row r="3" spans="1:2">
      <c r="A3" s="3">
        <v>78635</v>
      </c>
      <c r="B3" s="2">
        <v>53826</v>
      </c>
    </row>
    <row r="4" spans="1:2">
      <c r="A4" s="3">
        <v>37472</v>
      </c>
      <c r="B4" s="2">
        <v>30597</v>
      </c>
    </row>
    <row r="5" spans="1:2">
      <c r="A5" s="3">
        <v>34190</v>
      </c>
      <c r="B5" s="2">
        <v>31258</v>
      </c>
    </row>
    <row r="6" spans="1:2">
      <c r="A6" s="3">
        <v>65536</v>
      </c>
      <c r="B6" s="2">
        <v>42632</v>
      </c>
    </row>
    <row r="7" spans="1:2">
      <c r="A7" s="3">
        <v>42688</v>
      </c>
      <c r="B7" s="2">
        <v>35122</v>
      </c>
    </row>
    <row r="8" spans="1:2">
      <c r="A8" s="3">
        <v>33548</v>
      </c>
      <c r="B8" s="2">
        <v>31420</v>
      </c>
    </row>
    <row r="9" spans="1:2">
      <c r="A9" s="3">
        <v>77374</v>
      </c>
      <c r="B9" s="2">
        <v>49762</v>
      </c>
    </row>
    <row r="10" spans="1:2">
      <c r="A10" s="3">
        <v>51750</v>
      </c>
      <c r="B10" s="2">
        <v>46712</v>
      </c>
    </row>
    <row r="11" spans="1:2">
      <c r="A11" s="3">
        <v>40075</v>
      </c>
      <c r="B11" s="2">
        <v>21854</v>
      </c>
    </row>
    <row r="12" spans="1:2">
      <c r="A12" s="3">
        <v>46830</v>
      </c>
      <c r="B12" s="2">
        <v>25123</v>
      </c>
    </row>
    <row r="13" spans="1:2">
      <c r="A13" s="3">
        <v>39351</v>
      </c>
      <c r="B13" s="2">
        <v>31254</v>
      </c>
    </row>
    <row r="14" spans="1:2">
      <c r="A14" s="3">
        <v>33660</v>
      </c>
      <c r="B14" s="2">
        <v>19412</v>
      </c>
    </row>
    <row r="15" spans="1:2">
      <c r="A15" s="3">
        <v>55593</v>
      </c>
      <c r="B15" s="2">
        <v>29542</v>
      </c>
    </row>
    <row r="16" spans="1:2">
      <c r="A16" s="3">
        <v>32699</v>
      </c>
      <c r="B16" s="2">
        <v>35145</v>
      </c>
    </row>
    <row r="17" spans="1:2">
      <c r="A17" s="3">
        <v>425923</v>
      </c>
      <c r="B17" s="2">
        <v>100000</v>
      </c>
    </row>
    <row r="18" spans="1:2">
      <c r="A18" s="3">
        <v>38486</v>
      </c>
      <c r="B18" s="2">
        <v>30421</v>
      </c>
    </row>
    <row r="19" spans="1:2">
      <c r="A19" s="3">
        <v>239141</v>
      </c>
      <c r="B19" s="2">
        <v>76521</v>
      </c>
    </row>
    <row r="20" spans="1:2">
      <c r="A20" s="3">
        <v>81041</v>
      </c>
      <c r="B20" s="2">
        <v>40126</v>
      </c>
    </row>
    <row r="21" spans="1:2">
      <c r="A21" s="3">
        <v>89618</v>
      </c>
      <c r="B21" s="2">
        <v>54186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2"/>
  <sheetViews>
    <sheetView workbookViewId="0">
      <selection activeCell="G22" sqref="G22"/>
    </sheetView>
  </sheetViews>
  <sheetFormatPr defaultRowHeight="14.4"/>
  <cols>
    <col min="1" max="1" width="11.88671875" customWidth="1"/>
    <col min="2" max="2" width="18.5546875" customWidth="1"/>
  </cols>
  <sheetData>
    <row r="1" spans="1:4" ht="16.8">
      <c r="A1" s="1" t="s">
        <v>143</v>
      </c>
      <c r="B1" s="1" t="s">
        <v>146</v>
      </c>
      <c r="C1" t="s">
        <v>164</v>
      </c>
      <c r="D1" t="s">
        <v>165</v>
      </c>
    </row>
    <row r="2" spans="1:4">
      <c r="A2">
        <v>9</v>
      </c>
      <c r="B2">
        <v>8</v>
      </c>
      <c r="C2">
        <f>A2-B2</f>
        <v>1</v>
      </c>
      <c r="D2">
        <f>C2^2</f>
        <v>1</v>
      </c>
    </row>
    <row r="3" spans="1:4">
      <c r="A3">
        <v>5</v>
      </c>
      <c r="B3">
        <v>4</v>
      </c>
      <c r="C3">
        <f t="shared" ref="C3:C21" si="0">A3-B3</f>
        <v>1</v>
      </c>
      <c r="D3">
        <f t="shared" ref="D3:D21" si="1">C3^2</f>
        <v>1</v>
      </c>
    </row>
    <row r="4" spans="1:4">
      <c r="A4">
        <v>16</v>
      </c>
      <c r="B4">
        <v>15</v>
      </c>
      <c r="C4">
        <f t="shared" si="0"/>
        <v>1</v>
      </c>
      <c r="D4">
        <f t="shared" si="1"/>
        <v>1</v>
      </c>
    </row>
    <row r="5" spans="1:4">
      <c r="A5">
        <v>17</v>
      </c>
      <c r="B5">
        <v>13</v>
      </c>
      <c r="C5">
        <f t="shared" si="0"/>
        <v>4</v>
      </c>
      <c r="D5">
        <f t="shared" si="1"/>
        <v>16</v>
      </c>
    </row>
    <row r="6" spans="1:4">
      <c r="A6">
        <v>7</v>
      </c>
      <c r="B6">
        <v>7</v>
      </c>
      <c r="C6">
        <f t="shared" si="0"/>
        <v>0</v>
      </c>
      <c r="D6">
        <f t="shared" si="1"/>
        <v>0</v>
      </c>
    </row>
    <row r="7" spans="1:4">
      <c r="A7">
        <v>12</v>
      </c>
      <c r="B7">
        <v>11</v>
      </c>
      <c r="C7">
        <f t="shared" si="0"/>
        <v>1</v>
      </c>
      <c r="D7">
        <f t="shared" si="1"/>
        <v>1</v>
      </c>
    </row>
    <row r="8" spans="1:4">
      <c r="A8">
        <v>19</v>
      </c>
      <c r="B8">
        <v>12</v>
      </c>
      <c r="C8">
        <f t="shared" si="0"/>
        <v>7</v>
      </c>
      <c r="D8">
        <f t="shared" si="1"/>
        <v>49</v>
      </c>
    </row>
    <row r="9" spans="1:4">
      <c r="A9">
        <v>6</v>
      </c>
      <c r="B9">
        <v>5</v>
      </c>
      <c r="C9">
        <f t="shared" si="0"/>
        <v>1</v>
      </c>
      <c r="D9">
        <f t="shared" si="1"/>
        <v>1</v>
      </c>
    </row>
    <row r="10" spans="1:4">
      <c r="A10">
        <v>10</v>
      </c>
      <c r="B10">
        <v>6</v>
      </c>
      <c r="C10">
        <f t="shared" si="0"/>
        <v>4</v>
      </c>
      <c r="D10">
        <f t="shared" si="1"/>
        <v>16</v>
      </c>
    </row>
    <row r="11" spans="1:4">
      <c r="A11">
        <v>13</v>
      </c>
      <c r="B11">
        <v>19</v>
      </c>
      <c r="C11">
        <f t="shared" si="0"/>
        <v>-6</v>
      </c>
      <c r="D11">
        <f t="shared" si="1"/>
        <v>36</v>
      </c>
    </row>
    <row r="12" spans="1:4">
      <c r="A12">
        <v>11</v>
      </c>
      <c r="B12">
        <v>18</v>
      </c>
      <c r="C12">
        <f t="shared" si="0"/>
        <v>-7</v>
      </c>
      <c r="D12">
        <f t="shared" si="1"/>
        <v>49</v>
      </c>
    </row>
    <row r="13" spans="1:4">
      <c r="A13">
        <v>14</v>
      </c>
      <c r="B13">
        <v>14</v>
      </c>
      <c r="C13">
        <f t="shared" si="0"/>
        <v>0</v>
      </c>
      <c r="D13">
        <f t="shared" si="1"/>
        <v>0</v>
      </c>
    </row>
    <row r="14" spans="1:4">
      <c r="A14">
        <v>18</v>
      </c>
      <c r="B14">
        <v>20</v>
      </c>
      <c r="C14">
        <f t="shared" si="0"/>
        <v>-2</v>
      </c>
      <c r="D14">
        <f t="shared" si="1"/>
        <v>4</v>
      </c>
    </row>
    <row r="15" spans="1:4">
      <c r="A15">
        <v>8</v>
      </c>
      <c r="B15">
        <v>17</v>
      </c>
      <c r="C15">
        <f t="shared" si="0"/>
        <v>-9</v>
      </c>
      <c r="D15">
        <f t="shared" si="1"/>
        <v>81</v>
      </c>
    </row>
    <row r="16" spans="1:4">
      <c r="A16">
        <v>20</v>
      </c>
      <c r="B16">
        <v>10</v>
      </c>
      <c r="C16">
        <f t="shared" si="0"/>
        <v>10</v>
      </c>
      <c r="D16">
        <f t="shared" si="1"/>
        <v>100</v>
      </c>
    </row>
    <row r="17" spans="1:7">
      <c r="A17">
        <v>1</v>
      </c>
      <c r="B17">
        <v>1</v>
      </c>
      <c r="C17">
        <f t="shared" si="0"/>
        <v>0</v>
      </c>
      <c r="D17">
        <f t="shared" si="1"/>
        <v>0</v>
      </c>
    </row>
    <row r="18" spans="1:7">
      <c r="A18">
        <v>15</v>
      </c>
      <c r="B18">
        <v>16</v>
      </c>
      <c r="C18">
        <f t="shared" si="0"/>
        <v>-1</v>
      </c>
      <c r="D18">
        <f t="shared" si="1"/>
        <v>1</v>
      </c>
    </row>
    <row r="19" spans="1:7">
      <c r="A19">
        <v>2</v>
      </c>
      <c r="B19">
        <v>2</v>
      </c>
      <c r="C19">
        <f t="shared" si="0"/>
        <v>0</v>
      </c>
      <c r="D19">
        <f t="shared" si="1"/>
        <v>0</v>
      </c>
    </row>
    <row r="20" spans="1:7">
      <c r="A20">
        <v>4</v>
      </c>
      <c r="B20">
        <v>9</v>
      </c>
      <c r="C20">
        <f t="shared" si="0"/>
        <v>-5</v>
      </c>
      <c r="D20">
        <f t="shared" si="1"/>
        <v>25</v>
      </c>
    </row>
    <row r="21" spans="1:7">
      <c r="A21">
        <v>3</v>
      </c>
      <c r="B21">
        <v>3</v>
      </c>
      <c r="C21">
        <f t="shared" si="0"/>
        <v>0</v>
      </c>
      <c r="D21">
        <f t="shared" si="1"/>
        <v>0</v>
      </c>
    </row>
    <row r="22" spans="1:7" ht="15.6">
      <c r="D22">
        <f>SUM(D2:D21)</f>
        <v>382</v>
      </c>
      <c r="F22" t="s">
        <v>166</v>
      </c>
      <c r="G22">
        <f>1-((6*D22)/(20*(20^2-1)))</f>
        <v>0.71278195488721807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3"/>
  <sheetViews>
    <sheetView tabSelected="1" workbookViewId="0">
      <selection activeCell="Q5" sqref="Q5"/>
    </sheetView>
  </sheetViews>
  <sheetFormatPr defaultRowHeight="14.4"/>
  <cols>
    <col min="1" max="1" width="13.88671875" customWidth="1"/>
    <col min="2" max="2" width="18.33203125" customWidth="1"/>
    <col min="3" max="3" width="11.6640625" customWidth="1"/>
    <col min="4" max="4" width="11.33203125" customWidth="1"/>
    <col min="9" max="9" width="11.44140625" customWidth="1"/>
    <col min="10" max="10" width="17" customWidth="1"/>
    <col min="11" max="11" width="12.44140625" customWidth="1"/>
    <col min="12" max="12" width="11.77734375" customWidth="1"/>
  </cols>
  <sheetData>
    <row r="1" spans="1:17">
      <c r="A1" s="1" t="s">
        <v>143</v>
      </c>
      <c r="B1" s="1" t="s">
        <v>146</v>
      </c>
      <c r="C1" t="s">
        <v>169</v>
      </c>
      <c r="D1" t="s">
        <v>170</v>
      </c>
      <c r="I1" s="1" t="s">
        <v>143</v>
      </c>
      <c r="J1" s="1" t="s">
        <v>146</v>
      </c>
      <c r="K1" s="1" t="s">
        <v>171</v>
      </c>
      <c r="L1" s="1" t="s">
        <v>172</v>
      </c>
      <c r="M1" s="1" t="s">
        <v>173</v>
      </c>
    </row>
    <row r="2" spans="1:17">
      <c r="A2">
        <v>9</v>
      </c>
      <c r="B2">
        <v>8</v>
      </c>
      <c r="C2">
        <v>11</v>
      </c>
      <c r="D2">
        <v>12</v>
      </c>
      <c r="I2" s="7">
        <v>1</v>
      </c>
      <c r="J2">
        <v>1</v>
      </c>
      <c r="K2">
        <v>19</v>
      </c>
      <c r="L2">
        <v>0</v>
      </c>
      <c r="M2">
        <f>K2+L2</f>
        <v>19</v>
      </c>
    </row>
    <row r="3" spans="1:17">
      <c r="A3">
        <v>5</v>
      </c>
      <c r="B3">
        <v>4</v>
      </c>
      <c r="C3">
        <v>14</v>
      </c>
      <c r="D3">
        <v>15</v>
      </c>
      <c r="I3" s="7">
        <v>2</v>
      </c>
      <c r="J3">
        <v>2</v>
      </c>
      <c r="K3">
        <v>18</v>
      </c>
      <c r="L3">
        <v>0</v>
      </c>
      <c r="M3">
        <f>K3+L3</f>
        <v>18</v>
      </c>
      <c r="N3">
        <f>M2-M3</f>
        <v>1</v>
      </c>
      <c r="P3" t="s">
        <v>167</v>
      </c>
      <c r="Q3">
        <f>(K22-L22)/15</f>
        <v>6.666666666666667</v>
      </c>
    </row>
    <row r="4" spans="1:17">
      <c r="A4">
        <v>16</v>
      </c>
      <c r="B4">
        <v>15</v>
      </c>
      <c r="C4">
        <v>4</v>
      </c>
      <c r="D4">
        <v>5</v>
      </c>
      <c r="I4" s="7">
        <v>3</v>
      </c>
      <c r="J4">
        <v>3</v>
      </c>
      <c r="K4">
        <v>17</v>
      </c>
      <c r="L4">
        <v>0</v>
      </c>
      <c r="M4">
        <f t="shared" ref="M4:M22" si="0">K4+L4</f>
        <v>17</v>
      </c>
      <c r="N4">
        <f t="shared" ref="N4:N21" si="1">M3-M4</f>
        <v>1</v>
      </c>
      <c r="P4" t="s">
        <v>176</v>
      </c>
      <c r="Q4">
        <f>20*(20-1)/2</f>
        <v>190</v>
      </c>
    </row>
    <row r="5" spans="1:17">
      <c r="A5">
        <v>17</v>
      </c>
      <c r="B5">
        <v>13</v>
      </c>
      <c r="C5">
        <v>3</v>
      </c>
      <c r="D5">
        <v>6</v>
      </c>
      <c r="I5" s="7">
        <v>4</v>
      </c>
      <c r="J5">
        <v>9</v>
      </c>
      <c r="K5">
        <v>11</v>
      </c>
      <c r="L5">
        <v>5</v>
      </c>
      <c r="M5">
        <f t="shared" si="0"/>
        <v>16</v>
      </c>
      <c r="N5">
        <f t="shared" si="1"/>
        <v>1</v>
      </c>
    </row>
    <row r="6" spans="1:17">
      <c r="A6">
        <v>7</v>
      </c>
      <c r="B6">
        <v>7</v>
      </c>
      <c r="C6">
        <v>10</v>
      </c>
      <c r="D6">
        <v>10</v>
      </c>
      <c r="F6" t="s">
        <v>167</v>
      </c>
      <c r="G6">
        <f>(C22-D22)/G7</f>
        <v>-4.736842105263158E-2</v>
      </c>
      <c r="I6" s="7">
        <v>5</v>
      </c>
      <c r="J6">
        <v>4</v>
      </c>
      <c r="K6">
        <v>15</v>
      </c>
      <c r="L6">
        <v>0</v>
      </c>
      <c r="M6">
        <f t="shared" si="0"/>
        <v>15</v>
      </c>
      <c r="N6">
        <f t="shared" si="1"/>
        <v>1</v>
      </c>
    </row>
    <row r="7" spans="1:17">
      <c r="A7">
        <v>12</v>
      </c>
      <c r="B7">
        <v>11</v>
      </c>
      <c r="C7">
        <v>6</v>
      </c>
      <c r="D7">
        <v>7</v>
      </c>
      <c r="F7" t="s">
        <v>168</v>
      </c>
      <c r="G7">
        <f>20*(20-1)/2</f>
        <v>190</v>
      </c>
      <c r="I7" s="7">
        <v>6</v>
      </c>
      <c r="J7">
        <v>5</v>
      </c>
      <c r="K7">
        <v>14</v>
      </c>
      <c r="L7">
        <v>0</v>
      </c>
      <c r="M7">
        <f t="shared" si="0"/>
        <v>14</v>
      </c>
      <c r="N7">
        <f t="shared" si="1"/>
        <v>1</v>
      </c>
    </row>
    <row r="8" spans="1:17">
      <c r="A8">
        <v>19</v>
      </c>
      <c r="B8">
        <v>12</v>
      </c>
      <c r="C8">
        <v>1</v>
      </c>
      <c r="D8">
        <v>7</v>
      </c>
      <c r="I8" s="7">
        <v>7</v>
      </c>
      <c r="J8">
        <v>7</v>
      </c>
      <c r="K8">
        <v>12</v>
      </c>
      <c r="L8">
        <v>1</v>
      </c>
      <c r="M8">
        <f t="shared" si="0"/>
        <v>13</v>
      </c>
      <c r="N8">
        <f t="shared" si="1"/>
        <v>1</v>
      </c>
    </row>
    <row r="9" spans="1:17">
      <c r="A9">
        <v>6</v>
      </c>
      <c r="B9">
        <v>5</v>
      </c>
      <c r="C9">
        <v>8</v>
      </c>
      <c r="D9">
        <v>9</v>
      </c>
      <c r="I9" s="7">
        <v>8</v>
      </c>
      <c r="J9">
        <v>17</v>
      </c>
      <c r="K9">
        <v>3</v>
      </c>
      <c r="L9">
        <v>9</v>
      </c>
      <c r="M9">
        <f t="shared" si="0"/>
        <v>12</v>
      </c>
      <c r="N9">
        <f t="shared" si="1"/>
        <v>1</v>
      </c>
    </row>
    <row r="10" spans="1:17">
      <c r="A10">
        <v>10</v>
      </c>
      <c r="B10">
        <v>6</v>
      </c>
      <c r="C10">
        <v>6</v>
      </c>
      <c r="D10">
        <v>8</v>
      </c>
      <c r="I10" s="7">
        <v>9</v>
      </c>
      <c r="J10">
        <v>8</v>
      </c>
      <c r="K10">
        <v>10</v>
      </c>
      <c r="L10">
        <v>1</v>
      </c>
      <c r="M10">
        <f t="shared" si="0"/>
        <v>11</v>
      </c>
      <c r="N10">
        <f t="shared" si="1"/>
        <v>1</v>
      </c>
    </row>
    <row r="11" spans="1:17">
      <c r="A11">
        <v>13</v>
      </c>
      <c r="B11">
        <v>19</v>
      </c>
      <c r="C11">
        <v>4</v>
      </c>
      <c r="D11">
        <v>1</v>
      </c>
      <c r="I11" s="7">
        <v>10</v>
      </c>
      <c r="J11">
        <v>6</v>
      </c>
      <c r="K11">
        <v>10</v>
      </c>
      <c r="L11">
        <v>0</v>
      </c>
      <c r="M11">
        <f t="shared" si="0"/>
        <v>10</v>
      </c>
      <c r="N11">
        <f t="shared" si="1"/>
        <v>1</v>
      </c>
    </row>
    <row r="12" spans="1:17">
      <c r="A12">
        <v>11</v>
      </c>
      <c r="B12">
        <v>18</v>
      </c>
      <c r="C12">
        <v>4</v>
      </c>
      <c r="D12">
        <v>1</v>
      </c>
      <c r="I12" s="7">
        <v>11</v>
      </c>
      <c r="J12">
        <v>18</v>
      </c>
      <c r="K12">
        <v>2</v>
      </c>
      <c r="L12">
        <v>7</v>
      </c>
      <c r="M12">
        <f t="shared" si="0"/>
        <v>9</v>
      </c>
      <c r="N12">
        <f t="shared" si="1"/>
        <v>1</v>
      </c>
    </row>
    <row r="13" spans="1:17">
      <c r="A13">
        <v>14</v>
      </c>
      <c r="B13">
        <v>14</v>
      </c>
      <c r="C13">
        <v>3</v>
      </c>
      <c r="D13">
        <v>4</v>
      </c>
      <c r="I13" s="7">
        <v>12</v>
      </c>
      <c r="J13">
        <v>11</v>
      </c>
      <c r="K13">
        <v>7</v>
      </c>
      <c r="L13">
        <v>1</v>
      </c>
      <c r="M13">
        <f t="shared" si="0"/>
        <v>8</v>
      </c>
      <c r="N13">
        <f t="shared" si="1"/>
        <v>1</v>
      </c>
    </row>
    <row r="14" spans="1:17">
      <c r="A14">
        <v>18</v>
      </c>
      <c r="B14">
        <v>20</v>
      </c>
      <c r="C14">
        <v>1</v>
      </c>
      <c r="D14">
        <v>0</v>
      </c>
      <c r="I14" s="7">
        <v>13</v>
      </c>
      <c r="J14">
        <v>19</v>
      </c>
      <c r="K14">
        <v>1</v>
      </c>
      <c r="L14">
        <v>6</v>
      </c>
      <c r="M14">
        <f t="shared" si="0"/>
        <v>7</v>
      </c>
      <c r="N14">
        <f t="shared" si="1"/>
        <v>1</v>
      </c>
    </row>
    <row r="15" spans="1:17">
      <c r="A15">
        <v>8</v>
      </c>
      <c r="B15">
        <v>17</v>
      </c>
      <c r="C15">
        <v>2</v>
      </c>
      <c r="D15">
        <v>0</v>
      </c>
      <c r="I15" s="7">
        <v>14</v>
      </c>
      <c r="J15">
        <v>14</v>
      </c>
      <c r="K15">
        <v>3</v>
      </c>
      <c r="L15">
        <v>3</v>
      </c>
      <c r="M15">
        <f t="shared" si="0"/>
        <v>6</v>
      </c>
      <c r="N15">
        <f t="shared" si="1"/>
        <v>1</v>
      </c>
    </row>
    <row r="16" spans="1:17">
      <c r="A16">
        <v>20</v>
      </c>
      <c r="B16">
        <v>10</v>
      </c>
      <c r="C16">
        <v>0</v>
      </c>
      <c r="D16">
        <v>1</v>
      </c>
      <c r="I16" s="7">
        <v>15</v>
      </c>
      <c r="J16">
        <v>16</v>
      </c>
      <c r="K16">
        <v>1</v>
      </c>
      <c r="L16">
        <v>4</v>
      </c>
      <c r="M16">
        <f t="shared" si="0"/>
        <v>5</v>
      </c>
      <c r="N16">
        <f t="shared" si="1"/>
        <v>1</v>
      </c>
    </row>
    <row r="17" spans="1:14">
      <c r="A17">
        <v>1</v>
      </c>
      <c r="B17">
        <v>1</v>
      </c>
      <c r="C17">
        <v>4</v>
      </c>
      <c r="D17">
        <v>4</v>
      </c>
      <c r="I17" s="7">
        <v>16</v>
      </c>
      <c r="J17">
        <v>15</v>
      </c>
      <c r="K17">
        <v>1</v>
      </c>
      <c r="L17">
        <v>3</v>
      </c>
      <c r="M17">
        <f t="shared" si="0"/>
        <v>4</v>
      </c>
      <c r="N17">
        <f t="shared" si="1"/>
        <v>1</v>
      </c>
    </row>
    <row r="18" spans="1:14">
      <c r="A18">
        <v>15</v>
      </c>
      <c r="B18">
        <v>16</v>
      </c>
      <c r="C18">
        <v>0</v>
      </c>
      <c r="D18">
        <v>0</v>
      </c>
      <c r="I18" s="7">
        <v>17</v>
      </c>
      <c r="J18">
        <v>13</v>
      </c>
      <c r="K18">
        <v>1</v>
      </c>
      <c r="L18">
        <v>2</v>
      </c>
      <c r="M18">
        <f t="shared" si="0"/>
        <v>3</v>
      </c>
      <c r="N18">
        <f t="shared" si="1"/>
        <v>1</v>
      </c>
    </row>
    <row r="19" spans="1:14">
      <c r="A19">
        <v>2</v>
      </c>
      <c r="B19">
        <v>2</v>
      </c>
      <c r="C19">
        <v>2</v>
      </c>
      <c r="D19">
        <v>2</v>
      </c>
      <c r="I19" s="7">
        <v>18</v>
      </c>
      <c r="J19">
        <v>20</v>
      </c>
      <c r="K19">
        <v>0</v>
      </c>
      <c r="L19">
        <v>2</v>
      </c>
      <c r="M19">
        <f t="shared" si="0"/>
        <v>2</v>
      </c>
      <c r="N19">
        <f t="shared" si="1"/>
        <v>1</v>
      </c>
    </row>
    <row r="20" spans="1:14">
      <c r="A20">
        <v>4</v>
      </c>
      <c r="B20">
        <v>9</v>
      </c>
      <c r="C20">
        <v>0</v>
      </c>
      <c r="D20">
        <v>0</v>
      </c>
      <c r="I20" s="7">
        <v>19</v>
      </c>
      <c r="J20">
        <v>12</v>
      </c>
      <c r="K20">
        <v>0</v>
      </c>
      <c r="L20">
        <v>1</v>
      </c>
      <c r="M20">
        <f t="shared" si="0"/>
        <v>1</v>
      </c>
      <c r="N20">
        <f t="shared" si="1"/>
        <v>1</v>
      </c>
    </row>
    <row r="21" spans="1:14">
      <c r="A21">
        <v>3</v>
      </c>
      <c r="B21">
        <v>3</v>
      </c>
      <c r="C21">
        <v>0</v>
      </c>
      <c r="D21">
        <v>0</v>
      </c>
      <c r="I21" s="7">
        <v>20</v>
      </c>
      <c r="J21">
        <v>10</v>
      </c>
      <c r="K21">
        <v>0</v>
      </c>
      <c r="L21">
        <v>0</v>
      </c>
      <c r="M21">
        <f t="shared" si="0"/>
        <v>0</v>
      </c>
      <c r="N21">
        <f t="shared" si="1"/>
        <v>1</v>
      </c>
    </row>
    <row r="22" spans="1:14">
      <c r="C22">
        <v>83</v>
      </c>
      <c r="D22">
        <v>92</v>
      </c>
      <c r="K22">
        <f>SUM(K2:K21)</f>
        <v>145</v>
      </c>
      <c r="L22">
        <f>SUM(L2:L21)</f>
        <v>45</v>
      </c>
    </row>
    <row r="23" spans="1:14">
      <c r="K23" t="s">
        <v>174</v>
      </c>
      <c r="L23" t="s">
        <v>175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6</vt:i4>
      </vt:variant>
    </vt:vector>
  </HeadingPairs>
  <TitlesOfParts>
    <vt:vector size="6" baseType="lpstr">
      <vt:lpstr>Hárok1</vt:lpstr>
      <vt:lpstr>Kont</vt:lpstr>
      <vt:lpstr>Dich</vt:lpstr>
      <vt:lpstr>r</vt:lpstr>
      <vt:lpstr>rho</vt:lpstr>
      <vt:lpstr>tau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 KG</dc:creator>
  <cp:lastModifiedBy>AsusNTB</cp:lastModifiedBy>
  <dcterms:created xsi:type="dcterms:W3CDTF">2017-03-13T10:20:14Z</dcterms:created>
  <dcterms:modified xsi:type="dcterms:W3CDTF">2017-04-19T14:46:53Z</dcterms:modified>
</cp:coreProperties>
</file>